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ainer.Joesaar\RBE Dropbox\RBE Team Folder\4. Hanked\2024\2024H101 Hankelepingu 2023-K117 muutmise otsuse ettepanek 1\Lepingumuudatus\"/>
    </mc:Choice>
  </mc:AlternateContent>
  <xr:revisionPtr revIDLastSave="0" documentId="13_ncr:1_{5FD497D9-CC60-4D5A-BBF1-C97D01B36D99}" xr6:coauthVersionLast="47" xr6:coauthVersionMax="47" xr10:uidLastSave="{00000000-0000-0000-0000-000000000000}"/>
  <bookViews>
    <workbookView xWindow="28680" yWindow="-120" windowWidth="29040" windowHeight="15840" activeTab="4" xr2:uid="{00000000-000D-0000-FFFF-FFFF00000000}"/>
  </bookViews>
  <sheets>
    <sheet name="Üldised" sheetId="9" r:id="rId1"/>
    <sheet name="Rae" sheetId="11" r:id="rId2"/>
    <sheet name="Vaskjala" sheetId="12" r:id="rId3"/>
    <sheet name="Lepingumuudatused" sheetId="14" r:id="rId4"/>
    <sheet name="Kokkuvõte" sheetId="13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4" l="1"/>
  <c r="M18" i="14"/>
  <c r="M16" i="14"/>
  <c r="M15" i="14"/>
  <c r="M31" i="14" l="1"/>
  <c r="M8" i="14" s="1"/>
  <c r="AE15" i="13" s="1"/>
  <c r="M9" i="14" l="1"/>
  <c r="M10" i="14" s="1"/>
  <c r="AE14" i="13" l="1"/>
  <c r="AE13" i="13"/>
  <c r="AE12" i="13"/>
  <c r="AE11" i="13"/>
  <c r="AE10" i="13"/>
  <c r="AE9" i="13"/>
  <c r="AE8" i="13"/>
  <c r="AE7" i="13"/>
  <c r="AE6" i="13"/>
  <c r="AE17" i="13" s="1"/>
  <c r="AE18" i="13" s="1"/>
  <c r="AE19" i="13" s="1"/>
  <c r="AE20" i="13" s="1"/>
  <c r="W14" i="13"/>
  <c r="W11" i="13"/>
  <c r="W10" i="13"/>
  <c r="W8" i="13"/>
  <c r="W7" i="13"/>
  <c r="O14" i="13"/>
  <c r="O13" i="13"/>
  <c r="O12" i="13"/>
  <c r="O11" i="13"/>
  <c r="O10" i="13"/>
  <c r="O9" i="13"/>
  <c r="O8" i="13"/>
  <c r="O7" i="13"/>
  <c r="G6" i="13"/>
  <c r="M111" i="12"/>
  <c r="M113" i="12" s="1"/>
  <c r="M104" i="12"/>
  <c r="M103" i="12"/>
  <c r="M102" i="12"/>
  <c r="M101" i="12"/>
  <c r="M100" i="12"/>
  <c r="M99" i="12"/>
  <c r="M98" i="12"/>
  <c r="M97" i="12"/>
  <c r="M95" i="12"/>
  <c r="M94" i="12"/>
  <c r="M93" i="12"/>
  <c r="M91" i="12"/>
  <c r="M90" i="12"/>
  <c r="M89" i="12"/>
  <c r="M87" i="12"/>
  <c r="M86" i="12"/>
  <c r="M85" i="12"/>
  <c r="M84" i="12"/>
  <c r="M83" i="12"/>
  <c r="M82" i="12"/>
  <c r="M81" i="12"/>
  <c r="M74" i="12"/>
  <c r="M73" i="12"/>
  <c r="M72" i="12"/>
  <c r="M71" i="12"/>
  <c r="M70" i="12"/>
  <c r="M68" i="12"/>
  <c r="M66" i="12"/>
  <c r="M65" i="12"/>
  <c r="M64" i="12"/>
  <c r="M63" i="12"/>
  <c r="M62" i="12"/>
  <c r="M60" i="12"/>
  <c r="M59" i="12"/>
  <c r="M58" i="12"/>
  <c r="M106" i="12" s="1"/>
  <c r="M50" i="12"/>
  <c r="M49" i="12"/>
  <c r="M48" i="12"/>
  <c r="M47" i="12"/>
  <c r="M46" i="12"/>
  <c r="M44" i="12"/>
  <c r="M43" i="12"/>
  <c r="M42" i="12"/>
  <c r="M41" i="12"/>
  <c r="M40" i="12"/>
  <c r="M39" i="12"/>
  <c r="M38" i="12"/>
  <c r="M37" i="12"/>
  <c r="M36" i="12"/>
  <c r="M52" i="12" s="1"/>
  <c r="M29" i="12"/>
  <c r="M28" i="12"/>
  <c r="M26" i="12"/>
  <c r="M25" i="12"/>
  <c r="M24" i="12"/>
  <c r="M31" i="12" s="1"/>
  <c r="M18" i="12"/>
  <c r="M17" i="12"/>
  <c r="M16" i="12"/>
  <c r="M15" i="12"/>
  <c r="M20" i="12" s="1"/>
  <c r="M9" i="11"/>
  <c r="M10" i="11" s="1"/>
  <c r="M8" i="11"/>
  <c r="M187" i="11"/>
  <c r="M186" i="11"/>
  <c r="M185" i="11"/>
  <c r="M184" i="11"/>
  <c r="M189" i="11" s="1"/>
  <c r="M179" i="11"/>
  <c r="M178" i="11"/>
  <c r="M177" i="11"/>
  <c r="M176" i="11"/>
  <c r="M175" i="11"/>
  <c r="M174" i="11"/>
  <c r="M173" i="11"/>
  <c r="M172" i="11"/>
  <c r="M171" i="11"/>
  <c r="M170" i="11"/>
  <c r="M169" i="11"/>
  <c r="M168" i="11"/>
  <c r="M167" i="11"/>
  <c r="M166" i="11"/>
  <c r="M165" i="11"/>
  <c r="M164" i="11"/>
  <c r="M162" i="11"/>
  <c r="M161" i="11"/>
  <c r="M160" i="11"/>
  <c r="M159" i="11"/>
  <c r="M158" i="11"/>
  <c r="M157" i="11"/>
  <c r="M156" i="11"/>
  <c r="M155" i="11"/>
  <c r="M154" i="11"/>
  <c r="M153" i="11"/>
  <c r="M152" i="11"/>
  <c r="M181" i="11" s="1"/>
  <c r="M146" i="11"/>
  <c r="M145" i="11"/>
  <c r="M144" i="11"/>
  <c r="M143" i="11"/>
  <c r="M142" i="11"/>
  <c r="M141" i="11"/>
  <c r="M140" i="11"/>
  <c r="M139" i="11"/>
  <c r="M138" i="11"/>
  <c r="M137" i="11"/>
  <c r="M136" i="11"/>
  <c r="M135" i="11"/>
  <c r="M134" i="11"/>
  <c r="M133" i="11"/>
  <c r="M132" i="11"/>
  <c r="M131" i="11"/>
  <c r="M130" i="11"/>
  <c r="M129" i="11"/>
  <c r="M148" i="11" s="1"/>
  <c r="M123" i="11"/>
  <c r="M122" i="11"/>
  <c r="M121" i="11"/>
  <c r="M120" i="11"/>
  <c r="M119" i="11"/>
  <c r="M118" i="11"/>
  <c r="M117" i="11"/>
  <c r="M116" i="11"/>
  <c r="M115" i="11"/>
  <c r="M114" i="11"/>
  <c r="M113" i="11"/>
  <c r="M112" i="11"/>
  <c r="M111" i="11"/>
  <c r="M109" i="11"/>
  <c r="M108" i="11"/>
  <c r="M107" i="11"/>
  <c r="M106" i="11"/>
  <c r="M105" i="11"/>
  <c r="M104" i="11"/>
  <c r="M103" i="11"/>
  <c r="M102" i="11"/>
  <c r="M101" i="11"/>
  <c r="M100" i="11"/>
  <c r="M99" i="11"/>
  <c r="M98" i="11"/>
  <c r="M97" i="11"/>
  <c r="M96" i="11"/>
  <c r="M95" i="11"/>
  <c r="M92" i="11"/>
  <c r="M91" i="11"/>
  <c r="M90" i="11"/>
  <c r="M88" i="11"/>
  <c r="M87" i="11"/>
  <c r="M86" i="11"/>
  <c r="M85" i="11"/>
  <c r="M84" i="11"/>
  <c r="M125" i="11" s="1"/>
  <c r="M78" i="11"/>
  <c r="M77" i="11"/>
  <c r="M76" i="11"/>
  <c r="M74" i="11"/>
  <c r="M73" i="11"/>
  <c r="M80" i="11" s="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50" i="11"/>
  <c r="M48" i="11"/>
  <c r="M47" i="11"/>
  <c r="M69" i="11" s="1"/>
  <c r="M41" i="11"/>
  <c r="M40" i="11"/>
  <c r="M37" i="11"/>
  <c r="M35" i="11"/>
  <c r="M33" i="11"/>
  <c r="M32" i="11"/>
  <c r="M31" i="11"/>
  <c r="M30" i="11"/>
  <c r="M29" i="11"/>
  <c r="M28" i="11"/>
  <c r="M43" i="11" s="1"/>
  <c r="M22" i="11"/>
  <c r="M21" i="11"/>
  <c r="M20" i="11"/>
  <c r="M19" i="11"/>
  <c r="M18" i="11"/>
  <c r="M17" i="11"/>
  <c r="M16" i="11"/>
  <c r="M15" i="11"/>
  <c r="M24" i="11" s="1"/>
  <c r="M10" i="9"/>
  <c r="M9" i="9"/>
  <c r="M8" i="9"/>
  <c r="M29" i="9"/>
  <c r="M28" i="9"/>
  <c r="M27" i="9"/>
  <c r="M26" i="9"/>
  <c r="M25" i="9"/>
  <c r="M24" i="9"/>
  <c r="M23" i="9"/>
  <c r="M22" i="9"/>
  <c r="M21" i="9"/>
  <c r="M20" i="9"/>
  <c r="M19" i="9"/>
  <c r="M18" i="9"/>
  <c r="M31" i="9" s="1"/>
  <c r="M17" i="9"/>
  <c r="M16" i="9"/>
  <c r="M15" i="9"/>
  <c r="M8" i="12" l="1"/>
  <c r="M9" i="12" s="1"/>
  <c r="M10" i="12" s="1"/>
</calcChain>
</file>

<file path=xl/sharedStrings.xml><?xml version="1.0" encoding="utf-8"?>
<sst xmlns="http://schemas.openxmlformats.org/spreadsheetml/2006/main" count="2161" uniqueCount="436">
  <si>
    <t>Töö nimetus</t>
  </si>
  <si>
    <t>Work item</t>
  </si>
  <si>
    <t>TRAM teetööde tehnilise kirjelduse kood</t>
  </si>
  <si>
    <t>KULULOEND / BILL OF QUANTITIES</t>
  </si>
  <si>
    <t xml:space="preserve">Ehituse töövõtu lepingu nr: </t>
  </si>
  <si>
    <t xml:space="preserve">Objekti nimetus: </t>
  </si>
  <si>
    <t>-</t>
  </si>
  <si>
    <t>ÜLD</t>
  </si>
  <si>
    <t>Proovivõtt ja katsetamine</t>
  </si>
  <si>
    <t>Summa kantud kokkuvõttesse / Sum transferred to Total</t>
  </si>
  <si>
    <t>m</t>
  </si>
  <si>
    <t>Kasvupinnase eemaldamine</t>
  </si>
  <si>
    <t>Muldkeha ehitamine juurdeveetavast pinnasest</t>
  </si>
  <si>
    <t>30402a</t>
  </si>
  <si>
    <t>30402b</t>
  </si>
  <si>
    <t>m²</t>
  </si>
  <si>
    <t>40511-12-4</t>
  </si>
  <si>
    <t>44501-5-4</t>
  </si>
  <si>
    <t>60205a</t>
  </si>
  <si>
    <t>Erosioonikontroll: lubjakivikillustikuga geotekstiil fr 32/64</t>
  </si>
  <si>
    <t>Kaablikaitsetorud</t>
  </si>
  <si>
    <t>61204b</t>
  </si>
  <si>
    <t>60805a</t>
  </si>
  <si>
    <t>61610a</t>
  </si>
  <si>
    <t>H3W3</t>
  </si>
  <si>
    <t>tk</t>
  </si>
  <si>
    <t>61003f</t>
  </si>
  <si>
    <t>KULUTUSED Nr.7: LIIKLUSKORRALDUS- JA OHUTUSVAHENDID / EXPENSE no.7: TRAFFIC AND SAFETY EQUIPMENT</t>
  </si>
  <si>
    <t>Liiklusmärk koos posti ja vundamendiga</t>
  </si>
  <si>
    <t>70101-3</t>
  </si>
  <si>
    <t>Liiklusmärk (ilma postita)</t>
  </si>
  <si>
    <t>70107-3</t>
  </si>
  <si>
    <t>N2W4</t>
  </si>
  <si>
    <t>70401-a</t>
  </si>
  <si>
    <t xml:space="preserve">m  </t>
  </si>
  <si>
    <t>70401-c</t>
  </si>
  <si>
    <t>70405-a</t>
  </si>
  <si>
    <t>Tähispost piirdel</t>
  </si>
  <si>
    <t>70502-a</t>
  </si>
  <si>
    <t>Tähispost</t>
  </si>
  <si>
    <t>70501-b</t>
  </si>
  <si>
    <t>70502-b</t>
  </si>
  <si>
    <t>KULUTUSED Nr.8: TEHNOVÕRGUD / EXPENSE no.8: MEP</t>
  </si>
  <si>
    <t>Kontrollitoimingud</t>
  </si>
  <si>
    <t>Kaablikaevik ja taastamine (trassi pikkus)</t>
  </si>
  <si>
    <t>Märketulp ja paigaldus</t>
  </si>
  <si>
    <t>KULUTUSED Nr.9: MAASTIKUKUJUNDUSTÖÖD / EXPENSE no.9: LANDSCAPING</t>
  </si>
  <si>
    <t>90201-5</t>
  </si>
  <si>
    <t>90201-10</t>
  </si>
  <si>
    <r>
      <t>Uniclass kood</t>
    </r>
    <r>
      <rPr>
        <sz val="11"/>
        <rFont val="Calibri"/>
        <family val="2"/>
        <scheme val="minor"/>
      </rPr>
      <t xml:space="preserve"> / Uniclass code</t>
    </r>
  </si>
  <si>
    <t>Riigiteel nr 11113 Assaku-Jüri asuva Rae viadukti ja üle Vaskjala-Ülemiste kanali Vaskjala silla ehitus</t>
  </si>
  <si>
    <t>10214a</t>
  </si>
  <si>
    <t>10214b</t>
  </si>
  <si>
    <t>10214c</t>
  </si>
  <si>
    <t>10214d</t>
  </si>
  <si>
    <t>10214e</t>
  </si>
  <si>
    <t>10214f</t>
  </si>
  <si>
    <t>10214g</t>
  </si>
  <si>
    <t>10214h</t>
  </si>
  <si>
    <t xml:space="preserve">Load, kindlustused </t>
  </si>
  <si>
    <t>Tööpiirkonna ja teede korrashoid</t>
  </si>
  <si>
    <t>Ajutised tööd (sh. objektikontorid, ajutised teed jm)</t>
  </si>
  <si>
    <t>Geodeetilise alusvõrgu rajamine ja hooldamine</t>
  </si>
  <si>
    <t>Konsultatsioonid projekteerijaga</t>
  </si>
  <si>
    <t>Tööprojektide ja tööjooniste koostamine - Rae viadukti tööprojekt (BR0280)</t>
  </si>
  <si>
    <t>Tööprojektide ja tööjooniste koostamine - Rae tee tööprojekt (OR0280)</t>
  </si>
  <si>
    <t xml:space="preserve">Tööprojektide ja tööjooniste koostamine - Rae tänavavalgustuse tööprojekt (OU0479) </t>
  </si>
  <si>
    <t>Tööprojektide ja tööjooniste koostamine - Rae elektritrassi ümberehituse tööprojekt (OU0477)</t>
  </si>
  <si>
    <t>Tööprojektide ja tööjooniste koostamine - Vaskjala silla tööprojekt (BR0075)</t>
  </si>
  <si>
    <t>Tööprojektide ja tööjooniste koostamine - Vaskjala truubi (2x2) tööprojekt (CU0410)</t>
  </si>
  <si>
    <t>Tööprojektide ja tööjooniste koostamine - Vaskjala maaparanduste tööprojekt (ME0470)</t>
  </si>
  <si>
    <t>Tööprojektide ja tööjooniste koostamine - muud projekteerimistööd</t>
  </si>
  <si>
    <t>Muud tööd</t>
  </si>
  <si>
    <t>kogusumma</t>
  </si>
  <si>
    <t>BR0280</t>
  </si>
  <si>
    <t>OR0280</t>
  </si>
  <si>
    <t>OU0479</t>
  </si>
  <si>
    <t>OU0477</t>
  </si>
  <si>
    <t>BR0075</t>
  </si>
  <si>
    <t>CU0410</t>
  </si>
  <si>
    <t>ME0470</t>
  </si>
  <si>
    <r>
      <t xml:space="preserve">RBR-OCC kood mudelis / </t>
    </r>
    <r>
      <rPr>
        <sz val="11"/>
        <rFont val="Calibri"/>
        <family val="2"/>
        <scheme val="minor"/>
      </rPr>
      <t>RBR-OCC code in model</t>
    </r>
  </si>
  <si>
    <r>
      <t xml:space="preserve">RBR-Type_number mudelis / 
</t>
    </r>
    <r>
      <rPr>
        <sz val="11"/>
        <rFont val="Calibri"/>
        <family val="2"/>
        <scheme val="minor"/>
      </rPr>
      <t>RBR-Type_number in model</t>
    </r>
  </si>
  <si>
    <r>
      <t xml:space="preserve">RBR-VolSysZone mudelis / 
</t>
    </r>
    <r>
      <rPr>
        <sz val="11"/>
        <rFont val="Calibri"/>
        <family val="2"/>
        <scheme val="minor"/>
      </rPr>
      <t>RBR-VolSysZone in model</t>
    </r>
    <r>
      <rPr>
        <b/>
        <sz val="11"/>
        <rFont val="Calibri"/>
        <family val="2"/>
        <scheme val="minor"/>
      </rPr>
      <t xml:space="preserve"> (Site_ID)</t>
    </r>
  </si>
  <si>
    <r>
      <t xml:space="preserve">Märkused / 
</t>
    </r>
    <r>
      <rPr>
        <sz val="11"/>
        <rFont val="Calibri"/>
        <family val="2"/>
        <scheme val="minor"/>
      </rPr>
      <t>Notes</t>
    </r>
  </si>
  <si>
    <r>
      <t xml:space="preserve">Uniclass kood / </t>
    </r>
    <r>
      <rPr>
        <sz val="11"/>
        <rFont val="Calibri"/>
        <family val="2"/>
        <scheme val="minor"/>
      </rPr>
      <t>Uniclass code</t>
    </r>
  </si>
  <si>
    <r>
      <t>KULUTUSED Nr.1: ÜLDISED /</t>
    </r>
    <r>
      <rPr>
        <sz val="11"/>
        <rFont val="Calibri"/>
        <family val="2"/>
        <scheme val="minor"/>
      </rPr>
      <t xml:space="preserve"> EXPENSE no.1: GENERAL</t>
    </r>
  </si>
  <si>
    <r>
      <t xml:space="preserve">KULUTUSED Nr.2: EHITUSOBJEKTI ETTEVALMISTAMINE / </t>
    </r>
    <r>
      <rPr>
        <sz val="11"/>
        <rFont val="Calibri"/>
        <family val="2"/>
        <scheme val="minor"/>
      </rPr>
      <t>EXPENSE no.2: CONSTRUCTION PREPARATION WORKS</t>
    </r>
  </si>
  <si>
    <t>20306a</t>
  </si>
  <si>
    <t>20306b</t>
  </si>
  <si>
    <t>Üksikpuude kändude juurimine (freesimine)</t>
  </si>
  <si>
    <t>Teemaa-ala puhastamine</t>
  </si>
  <si>
    <t>Liiklusmärgi eemaldamine (koos postidega, vundamentidega jne.)</t>
  </si>
  <si>
    <t>Tähispostide eemaldamine</t>
  </si>
  <si>
    <t>Truupide demonteerimine</t>
  </si>
  <si>
    <t>Geodeetilise mõõdistusvõrgu punkti ümberpaigutamine</t>
  </si>
  <si>
    <t>plast, d = 0,3m</t>
  </si>
  <si>
    <t>betoon, d = 0,8m</t>
  </si>
  <si>
    <t>Pk 0+94; punkti nr "Rae_mõis"</t>
  </si>
  <si>
    <r>
      <rPr>
        <b/>
        <sz val="11"/>
        <rFont val="Calibri"/>
        <family val="2"/>
        <scheme val="minor"/>
      </rPr>
      <t>käibemaks 20% /</t>
    </r>
    <r>
      <rPr>
        <sz val="11"/>
        <rFont val="Calibri"/>
        <family val="2"/>
        <scheme val="minor"/>
      </rPr>
      <t xml:space="preserve"> VAT (value added tax ) 20%</t>
    </r>
  </si>
  <si>
    <r>
      <t xml:space="preserve">KOKKU käibemaksuga 20% / </t>
    </r>
    <r>
      <rPr>
        <sz val="11"/>
        <rFont val="Calibri"/>
        <family val="2"/>
        <scheme val="minor"/>
      </rPr>
      <t>TOTAL, VAT included 20%</t>
    </r>
  </si>
  <si>
    <r>
      <t xml:space="preserve">KOKKU / </t>
    </r>
    <r>
      <rPr>
        <sz val="11"/>
        <rFont val="Calibri"/>
        <family val="2"/>
        <scheme val="minor"/>
      </rPr>
      <t>TOTAL</t>
    </r>
  </si>
  <si>
    <r>
      <t xml:space="preserve">KOKKU / </t>
    </r>
    <r>
      <rPr>
        <sz val="11"/>
        <rFont val="Calibri"/>
        <family val="2"/>
        <scheme val="minor"/>
      </rPr>
      <t xml:space="preserve">TOTAL </t>
    </r>
  </si>
  <si>
    <r>
      <t xml:space="preserve">KULUTUSED Nr.3: MULLATÖÖD / </t>
    </r>
    <r>
      <rPr>
        <sz val="11"/>
        <rFont val="Calibri"/>
        <family val="2"/>
        <scheme val="minor"/>
      </rPr>
      <t>EXPENSE no.3: SOIL AND EMBANKEMENT WORKS;</t>
    </r>
  </si>
  <si>
    <t>30402d</t>
  </si>
  <si>
    <t>Maaomaniku Rae tee 56 pinnasehunnikute liigutamine</t>
  </si>
  <si>
    <t>Ehituseks sobimatu pinnase kaevandamine</t>
  </si>
  <si>
    <t>Uute kraavide kaevamine</t>
  </si>
  <si>
    <t>Kraavide puhastamine</t>
  </si>
  <si>
    <t>Mulde aluspinna planeerimine ja tihendamine</t>
  </si>
  <si>
    <t>Setteekraanide paigaldamine</t>
  </si>
  <si>
    <t>No Kf</t>
  </si>
  <si>
    <t>40101-11</t>
  </si>
  <si>
    <t>40501-20-1</t>
  </si>
  <si>
    <t>40501-25-1</t>
  </si>
  <si>
    <t>40501-30-1</t>
  </si>
  <si>
    <t>40507-150-20-1</t>
  </si>
  <si>
    <t>44501-11-4</t>
  </si>
  <si>
    <t>Olemasoleva katendi freesimine</t>
  </si>
  <si>
    <t>Olemasoleva katte tasandusfreesimine</t>
  </si>
  <si>
    <t>Hinnamuutus freesitava kihi paksuse muutusest</t>
  </si>
  <si>
    <t>Killustikalus fr 32/63</t>
  </si>
  <si>
    <t>Kruusast aluskiht Tm_150</t>
  </si>
  <si>
    <t>Purustatud kruusast või killustikust kate (segu nr 6)</t>
  </si>
  <si>
    <t>Kruntimine (ülemine kiht)</t>
  </si>
  <si>
    <t>Pikivuugi kruntimine vuugiliimiga (ülemine kiht)</t>
  </si>
  <si>
    <t>Vuugi kruntimine betoonäärekivid (alumine kiht)</t>
  </si>
  <si>
    <t>Tihedast asfaltbetoonist (AC 16 surf) segu</t>
  </si>
  <si>
    <t>Tihedast asfaltbetoonist AC 8 surf) segu</t>
  </si>
  <si>
    <t>Poorsest asfaltbetoonist (AC 20 base) kiht</t>
  </si>
  <si>
    <t>Geotekstiili NGS 3 paigaldamine</t>
  </si>
  <si>
    <t>2,5x pinnakate (pindamine)</t>
  </si>
  <si>
    <t>Peenarde kindlustamine (purustatud kruus segu nr 6)</t>
  </si>
  <si>
    <t>Betoonäärekivid</t>
  </si>
  <si>
    <t>h = 11cm</t>
  </si>
  <si>
    <t>h = 5cm</t>
  </si>
  <si>
    <t>h = 20cm</t>
  </si>
  <si>
    <t>h = 25cm</t>
  </si>
  <si>
    <t>h = 30cm</t>
  </si>
  <si>
    <t>h = 12cm</t>
  </si>
  <si>
    <t>h = 4cm</t>
  </si>
  <si>
    <t>h = 6cm</t>
  </si>
  <si>
    <t>h = 12cm
150 x 290 mm</t>
  </si>
  <si>
    <t xml:space="preserve">51001-D1000-SN16 </t>
  </si>
  <si>
    <t>Plastiktruup</t>
  </si>
  <si>
    <t>51001-D800</t>
  </si>
  <si>
    <t>Sademevee kanalisatsioon</t>
  </si>
  <si>
    <t>PE restkaev ISO- SVK-800 D560/500 settepalliga 300l, väljavool varustatud kolmiku ja pesutoruga,  nelikant restluugiga D500 40T</t>
  </si>
  <si>
    <t>Torude väljavoolude kindlustamine</t>
  </si>
  <si>
    <t>Sademevee kanalisatsioonitoru (sh. põlved)</t>
  </si>
  <si>
    <t xml:space="preserve">D = 1000 SN16 </t>
  </si>
  <si>
    <t xml:space="preserve">D = 800 </t>
  </si>
  <si>
    <t>d560/500mm</t>
  </si>
  <si>
    <t>SN8 PP De200mm</t>
  </si>
  <si>
    <r>
      <t xml:space="preserve">KULUTUSED Nr.4: KATEND / </t>
    </r>
    <r>
      <rPr>
        <sz val="11"/>
        <rFont val="Calibri"/>
        <family val="2"/>
        <scheme val="minor"/>
      </rPr>
      <t>EXPENSE no.4: SURFACES</t>
    </r>
  </si>
  <si>
    <r>
      <t xml:space="preserve">KULUTUSED Nr.5: TRUUBID JA VEEVIIMARID, DRENAAŽ / </t>
    </r>
    <r>
      <rPr>
        <sz val="11"/>
        <rFont val="Calibri"/>
        <family val="2"/>
        <scheme val="minor"/>
      </rPr>
      <t>EXPENSE no.5: CULVERTS AND DRAINAGE CHANNELS, DRAINAGE</t>
    </r>
  </si>
  <si>
    <r>
      <t xml:space="preserve">KULUTUSED Nr.6: KONSTRUKTSIOONID / </t>
    </r>
    <r>
      <rPr>
        <sz val="11"/>
        <rFont val="Calibri"/>
        <family val="2"/>
        <scheme val="minor"/>
      </rPr>
      <t>EXPENSE no.6 STRUCTURES</t>
    </r>
  </si>
  <si>
    <t>60406d</t>
  </si>
  <si>
    <t>60412a</t>
  </si>
  <si>
    <t>60410
EF_35_10</t>
  </si>
  <si>
    <t>60406b</t>
  </si>
  <si>
    <t>60405b</t>
  </si>
  <si>
    <t>60805c
Pr_25_57_53_65</t>
  </si>
  <si>
    <t>61001a</t>
  </si>
  <si>
    <t>61001b</t>
  </si>
  <si>
    <t>61003d
Ss_25_16_73_05</t>
  </si>
  <si>
    <t>61602a
Pr_25_71_44_08</t>
  </si>
  <si>
    <t>61610d</t>
  </si>
  <si>
    <t>80307a</t>
  </si>
  <si>
    <t>Süvendi kaevamine</t>
  </si>
  <si>
    <t>Killustikalus pealesõiduplaatide peal graniitkivikillustik fr 16/32</t>
  </si>
  <si>
    <t>Ehitise tagasitäide</t>
  </si>
  <si>
    <t>Raudbetoon vundament sammaste all (sh tehnloogilised alused, potensiaaliühtlustus ja maanduspaigaldis)</t>
  </si>
  <si>
    <t>Raudbetoon vahesambad (sh potensiaaliühtlustus ja maanduspaigaldis)</t>
  </si>
  <si>
    <t>Raudbetoon pealesõiduplaadid (sh tehnoloogiline alus, ehituskile kahes kihis, paksus ≥ 0,2 mm)</t>
  </si>
  <si>
    <t>Raudbetoon trepid (sh potensiaaliühtlustus ja maanduspaigaldis)</t>
  </si>
  <si>
    <t>Raudbetoon vundament tugiseina all (sh tehnoloogilised alused, potensiaaliühtlustus ja maanduspaigaldis)</t>
  </si>
  <si>
    <t>Raudbetoon tugisein ja külgtiivad (sh tehnoloogilised alused, potensiaaliühtlustus ja maanduspaigaldis, mastiksiga täidetud deformatsioonivuugid, vajadusel kõik muud põhiprojektis toodud tööd)</t>
  </si>
  <si>
    <t>Servaprusside impregneerimine</t>
  </si>
  <si>
    <t>Õhuke kattekiht libisemiskindla materjaliga</t>
  </si>
  <si>
    <t>Hüdroisolatsioon, süsteem 2 (sh krunt, ülespöörded ja vajadusel kaitseplaadid)</t>
  </si>
  <si>
    <t>Hüdroisolatsiooni kaitsekiht (MA 8 või AC8bin)</t>
  </si>
  <si>
    <t>Drenaažimatt</t>
  </si>
  <si>
    <t>Võõp hüdroisolatsioon (2 bituumenkattekihti, vajadusel kaitsmine)</t>
  </si>
  <si>
    <t>Silla sademeveesüsteem (sh kollektorid, allaviigud, liitmiku, vajadusel puhastusluugid)</t>
  </si>
  <si>
    <t>Pinnaalune dreen - graniitkillustik fr 8/16 epoksiidsegu</t>
  </si>
  <si>
    <t>Nõlvakaitse betoonkiviga (nõlvade kindlustamine betoonkiviga) (sh äärekivi, eraldav geotekstiil, kuivsegu)</t>
  </si>
  <si>
    <t>Raudbetoonist nõlvakindlustuse tugipruss (sh tehnoloogilised alused, potensiaaliühtlustus ja maanduspaigaldis)</t>
  </si>
  <si>
    <t>Liitekohtade täitmine (ühendus katendi ja servatala (või äärekivi) vahel)</t>
  </si>
  <si>
    <t>Ühenduste täitmine (ühendus servatala ja kõnnitee vahel, kohapeal valatud betoon)</t>
  </si>
  <si>
    <t>h = 300 mm</t>
  </si>
  <si>
    <t>C30/37</t>
  </si>
  <si>
    <t>min C35/45</t>
  </si>
  <si>
    <t>C35/45</t>
  </si>
  <si>
    <t>paksus = 250 mm</t>
  </si>
  <si>
    <t>otsasein
 + kaldsammas
 + pealesõiduplaadid</t>
  </si>
  <si>
    <t>h = 30 mm</t>
  </si>
  <si>
    <t>tugiseinad, otsasein, kaldsammas, pealesõiduplaadid</t>
  </si>
  <si>
    <t>H3W2</t>
  </si>
  <si>
    <t>500 x 300 mm</t>
  </si>
  <si>
    <t>d = 75 mm</t>
  </si>
  <si>
    <t>objekt</t>
  </si>
  <si>
    <t>43002-ac5-1
*BHK</t>
  </si>
  <si>
    <t>43002-ac4
*BHK</t>
  </si>
  <si>
    <t>43002-c5-1
*BHK</t>
  </si>
  <si>
    <t>43003-a6-1
*BHK</t>
  </si>
  <si>
    <t>43003-a5
*BHK</t>
  </si>
  <si>
    <t>70101-1</t>
  </si>
  <si>
    <t>70107-1</t>
  </si>
  <si>
    <t>Teemärgistus termovaluplastikuga</t>
  </si>
  <si>
    <t>Ühepoolne põrkepiire N2W4</t>
  </si>
  <si>
    <t>70401-g</t>
  </si>
  <si>
    <t>70401-j</t>
  </si>
  <si>
    <t>70404-a</t>
  </si>
  <si>
    <t>Löögienergiat neeldav terminal, toimivusklass P3</t>
  </si>
  <si>
    <t>Ankurdav mahaviik (l = 12 m)</t>
  </si>
  <si>
    <t>Torupiire</t>
  </si>
  <si>
    <t>70501-a</t>
  </si>
  <si>
    <t>70501-c</t>
  </si>
  <si>
    <t>Ajutine liikluskorraldus (s.h. infotahvlid ja liikluskorraldusprojekt)</t>
  </si>
  <si>
    <t>0 klass</t>
  </si>
  <si>
    <t>II klass</t>
  </si>
  <si>
    <t>N2W2</t>
  </si>
  <si>
    <t>H2W2</t>
  </si>
  <si>
    <t>P3</t>
  </si>
  <si>
    <t>l = 12m</t>
  </si>
  <si>
    <t>valge</t>
  </si>
  <si>
    <t>kollane</t>
  </si>
  <si>
    <t>sinine</t>
  </si>
  <si>
    <t>0,4-20 kV õhuliini demontaaž</t>
  </si>
  <si>
    <t>0,4-20 kV õhuliini masti demontaaž</t>
  </si>
  <si>
    <t>0,4-20 kV õhuliini masti paigaldus</t>
  </si>
  <si>
    <t>0,4-20 kV õhuliini masti toe või tõmmitsa montaaž</t>
  </si>
  <si>
    <t>Kaablikaevik ja maakaablite paigaldamine koos taastamisega, 
0,4 kV maakaablite paigaldamine kaitsetorusse De110 750N</t>
  </si>
  <si>
    <t>80122b</t>
  </si>
  <si>
    <t>Madalpinge kaabli otsamuhv</t>
  </si>
  <si>
    <t>Liitumiskapi montaaž</t>
  </si>
  <si>
    <t>Maanduse rajamine</t>
  </si>
  <si>
    <t>Tugevdatud kaitsetoru SN30 De200 paigaldamine raudtee alla</t>
  </si>
  <si>
    <t>80100a</t>
  </si>
  <si>
    <t>80308a</t>
  </si>
  <si>
    <t xml:space="preserve">Kaablikaevik ja maakaablite paigaldamine koos taastamisega, 
Valgustuse maakaabli paigaldamine kaitsetorusse De75 750N </t>
  </si>
  <si>
    <t>80308b</t>
  </si>
  <si>
    <t>Kaablikaevik ja maakaablite paigaldamine koos taastamisega, 
Valgustuse maakaabli paigaldamine kaitsetorusse De75 1250N</t>
  </si>
  <si>
    <t>80300a</t>
  </si>
  <si>
    <t>Kaabli ja kaablikaitsetoru De75 1250N paigaldamine silla/viadukti konstruktsioonile</t>
  </si>
  <si>
    <t>Elektrikaabli otsmuhv PVC kaablile</t>
  </si>
  <si>
    <t>Valgustuse juhtimiskilbi montaaž</t>
  </si>
  <si>
    <t>Valgustuse lülitusseadmete montaaž</t>
  </si>
  <si>
    <t>80314a</t>
  </si>
  <si>
    <t>Kordusmaanduse rajamine, R ≤ 100 Ω</t>
  </si>
  <si>
    <t>80314b</t>
  </si>
  <si>
    <t>Kordusmaanduse rajamine, R ≤ 30 Ω</t>
  </si>
  <si>
    <t>Elektripaigaldise nõuetekohasuse  deklaratsioon, elektripaigaldise kasutuselevõtule eelneva auditi protokoll, mõõteprotokollid (maandustakistuse, kaitse-, PEN- ja potentsiaaliühtlustusjuhtmete katkematuse ja isolatsioonitakistuse mõõtmine)</t>
  </si>
  <si>
    <t>SN30 De200mm</t>
  </si>
  <si>
    <t>De75 750N</t>
  </si>
  <si>
    <t>De75 1250N</t>
  </si>
  <si>
    <t xml:space="preserve">R ≤ 100 Ω </t>
  </si>
  <si>
    <t xml:space="preserve">R ≤ 30 Ω </t>
  </si>
  <si>
    <t>h = 8 m</t>
  </si>
  <si>
    <t>h = 10 m</t>
  </si>
  <si>
    <t>h = 6 m</t>
  </si>
  <si>
    <t>Muru kasvualuse rajamine ja külv, 20-25 g/m²</t>
  </si>
  <si>
    <t>90201-10b</t>
  </si>
  <si>
    <t>Muru kasvualuse rajamine ja külv, 10-20 g/m²</t>
  </si>
  <si>
    <t>Müratõkkeseina ehitamine</t>
  </si>
  <si>
    <t>h = 5-7 cm</t>
  </si>
  <si>
    <t>h = 10 cm</t>
  </si>
  <si>
    <r>
      <t>m</t>
    </r>
    <r>
      <rPr>
        <sz val="11"/>
        <rFont val="Calibri"/>
        <family val="2"/>
      </rPr>
      <t>³</t>
    </r>
  </si>
  <si>
    <t>m³</t>
  </si>
  <si>
    <r>
      <t>1 cm/m</t>
    </r>
    <r>
      <rPr>
        <sz val="11"/>
        <rFont val="Calibri"/>
        <family val="2"/>
      </rPr>
      <t>²</t>
    </r>
  </si>
  <si>
    <t>LS0419</t>
  </si>
  <si>
    <r>
      <t xml:space="preserve">KULUDE LOEND: KOKKUVÕTE </t>
    </r>
    <r>
      <rPr>
        <b/>
        <sz val="12"/>
        <color rgb="FF0070C0"/>
        <rFont val="Calibri"/>
        <family val="2"/>
        <scheme val="minor"/>
      </rPr>
      <t>Üldised</t>
    </r>
  </si>
  <si>
    <r>
      <t xml:space="preserve">KULUDE LOEND: KOKKUVÕTE </t>
    </r>
    <r>
      <rPr>
        <b/>
        <sz val="12"/>
        <color rgb="FF0070C0"/>
        <rFont val="Calibri"/>
        <family val="2"/>
        <scheme val="minor"/>
      </rPr>
      <t>Rae</t>
    </r>
  </si>
  <si>
    <r>
      <t xml:space="preserve">KULUDE LOEND: KOKKUVÕTE </t>
    </r>
    <r>
      <rPr>
        <b/>
        <sz val="12"/>
        <color rgb="FF0070C0"/>
        <rFont val="Calibri"/>
        <family val="2"/>
        <scheme val="minor"/>
      </rPr>
      <t>Vaskjala</t>
    </r>
  </si>
  <si>
    <r>
      <t xml:space="preserve">KULUDE LOEND: KOKKUVÕTE </t>
    </r>
    <r>
      <rPr>
        <b/>
        <sz val="12"/>
        <color rgb="FF0070C0"/>
        <rFont val="Calibri"/>
        <family val="2"/>
        <scheme val="minor"/>
      </rPr>
      <t>kokku (Üldised + Rae + Vaskjala)</t>
    </r>
  </si>
  <si>
    <t>KULUDE LOEND Nr 1: ÜLDISED</t>
  </si>
  <si>
    <t>KULUDE LOEND Nr 2: EHITUSOBJEKTI ETTEVALMISTAMINE</t>
  </si>
  <si>
    <t>KULUDE LOEND Nr 3: MULLATÖÖD</t>
  </si>
  <si>
    <t>KULUDE LOEND Nr 4: KATEND</t>
  </si>
  <si>
    <t>KULUDE LOEND Nr 5: TRUUBID JA VEEVIIMARID</t>
  </si>
  <si>
    <t>KULUDE LOEND Nr 6: KONSTRUKTSIOONID</t>
  </si>
  <si>
    <t>KULUDE LOEND Nr 7: LIIKLUSKORRALDUSVAHENDID</t>
  </si>
  <si>
    <t>KULUDE LOEND Nr 8: TEHNOVÕRGUD</t>
  </si>
  <si>
    <t>KULUDE LOEND Nr 9: MAASTIKUKUJUNDUSTÖÖD</t>
  </si>
  <si>
    <t xml:space="preserve">KANTUD KOGU SUMMASSE  </t>
  </si>
  <si>
    <t xml:space="preserve">Kokku: </t>
  </si>
  <si>
    <t xml:space="preserve">käibemaks 20% </t>
  </si>
  <si>
    <t xml:space="preserve">KOKKU käibemaksuga 20% </t>
  </si>
  <si>
    <t>Kanali ümbersuunamisega seotud ajutised tööd</t>
  </si>
  <si>
    <t>30107a</t>
  </si>
  <si>
    <t xml:space="preserve">Uute kraavide kaevamine  </t>
  </si>
  <si>
    <t>Tehniline plokk</t>
  </si>
  <si>
    <t>Pealesõidu spetsiaalsed lokaalsed täitetlld raudteesildade kaldasammastel</t>
  </si>
  <si>
    <t>Pealesõidu spetsiaalsed lokaalsed täitetööd raudteesildade tsemendiga töödeldud tugedel</t>
  </si>
  <si>
    <t>50701a</t>
  </si>
  <si>
    <t>Sademevee kanalisatsioonitoru De250 PE PN10, koos muhvidega sh kaeviku kaevamine,
torualuse ehitamine, kaeviku tagasitäide, alused, katendite aluste rajamine, materjalid,
taastamine, kindlustus</t>
  </si>
  <si>
    <t>50701b</t>
  </si>
  <si>
    <t>Sademevee kanalisatsioonitoru De400 PE või PP SN 8, koos muhvidega sh kaeviku
kaevamine, torualuse ehitamine, kaeviku tagasitäide, alused, katendite aluste rajamine,
materjalid, taastamine, kindlustus</t>
  </si>
  <si>
    <t>50701c</t>
  </si>
  <si>
    <t>Sademevee kanalisatsioonitoru De500 PE või PP SN 8, koos muhvidega sh kaeviku
kaevamine, torualuse ehitamine, kaeviku tagasitäide, alused, katendite aluste rajamine,
materjalid, taastamine, kindlustus</t>
  </si>
  <si>
    <t>50701d</t>
  </si>
  <si>
    <t>Sademevee kanalisatsioonitoru Di800 PE või PP SN 8, koos muhvidega sh kaeviku
kaevamine, torualuse ehitamine, kaeviku tagasitäide, alused, katendite aluste rajamine,
materjalid, taastamine, kindlustus</t>
  </si>
  <si>
    <t>51107a</t>
  </si>
  <si>
    <t>Hülss-/kaitsetoru Di400</t>
  </si>
  <si>
    <t>51107b</t>
  </si>
  <si>
    <t>Hülss-/kaitsetoru Di573</t>
  </si>
  <si>
    <t>Teleskoopne sademevee kanalisatsiooni plastkaev PE 560/500; teleskooptoru, tihendiga,
malmkrae ja malmluugiga 40T, koos paigaldusega</t>
  </si>
  <si>
    <t>Betoonist kaev 1500/2000; malmkrae ja tihendiga, malmluugiga 40T</t>
  </si>
  <si>
    <t>Truubi otste kindlustamine (Düükri sisse- ja väljavool, OF03)</t>
  </si>
  <si>
    <t>50101a</t>
  </si>
  <si>
    <t>Üksikdreeni ja drenaažikollektori suudme ehitamine. Di&lt;100 mm + tähistuspost DTP-PL</t>
  </si>
  <si>
    <t>Olemasolevate kraavide likvideerimine</t>
  </si>
  <si>
    <t>30107b</t>
  </si>
  <si>
    <t>De250 PE PN10</t>
  </si>
  <si>
    <t>De400 PE või PP SN 8</t>
  </si>
  <si>
    <t>De500 PE või PP SN 8</t>
  </si>
  <si>
    <t>Di800 PE või PP SN 8</t>
  </si>
  <si>
    <t>Di400</t>
  </si>
  <si>
    <t>Di573</t>
  </si>
  <si>
    <t>PE 560/500, 40T</t>
  </si>
  <si>
    <t>d&lt;100mm</t>
  </si>
  <si>
    <t>Düüker</t>
  </si>
  <si>
    <t>60406a</t>
  </si>
  <si>
    <t>60408a</t>
  </si>
  <si>
    <t>60409b</t>
  </si>
  <si>
    <t>60403b</t>
  </si>
  <si>
    <t>60406c</t>
  </si>
  <si>
    <t>60408b</t>
  </si>
  <si>
    <t>60806a</t>
  </si>
  <si>
    <t>60402c</t>
  </si>
  <si>
    <t>60402d</t>
  </si>
  <si>
    <t>60409c</t>
  </si>
  <si>
    <t>60806b</t>
  </si>
  <si>
    <t>60805b</t>
  </si>
  <si>
    <t>50101c</t>
  </si>
  <si>
    <t xml:space="preserve">Rajatise staatiline proovikoormamine  </t>
  </si>
  <si>
    <t>Süvendi kaevamine </t>
  </si>
  <si>
    <t>Süvendi tagasitäide </t>
  </si>
  <si>
    <t>Raudbetoon kaldasambad koos külgtiibadega (sh potensiaaliühtlustus ja maanduspaigaldis)</t>
  </si>
  <si>
    <t>Raudbetoon vundamendid tekiplaadi peal kontaktliinide postide kinnituseks (sh potensiaaliühtlustus ja maanduspaigaldis)</t>
  </si>
  <si>
    <t>Monteeritav raudbetoon - Rail Baltica logoga keskmise suurusega betoonpaneel</t>
  </si>
  <si>
    <t>Deformatsioonivuugid silldadel</t>
  </si>
  <si>
    <t xml:space="preserve">Erosioonikontroll: lubjakivikillustikuga geotekstiil fr 32/64 </t>
  </si>
  <si>
    <t>Nõlva tugipruss, monoliitsest raudbetoonist</t>
  </si>
  <si>
    <t>Nõlvakaitse - sillutuskivi</t>
  </si>
  <si>
    <t>Vaskjala kanali betoonist põhi</t>
  </si>
  <si>
    <t>Vaskjala kanali munakivist põhi</t>
  </si>
  <si>
    <t>Betoonpinna kaitsmine (grafitikaitse)</t>
  </si>
  <si>
    <t>Geotekstiili (torkekaitse)</t>
  </si>
  <si>
    <t xml:space="preserve">Dreenitoru  </t>
  </si>
  <si>
    <t>C30/37
XC2</t>
  </si>
  <si>
    <t>min C35/45
XC4/XD1/XF2</t>
  </si>
  <si>
    <t>min C35/45
XC4/XD3/XF4</t>
  </si>
  <si>
    <t>kaldasambad, tugiseinad</t>
  </si>
  <si>
    <t>C16/20</t>
  </si>
  <si>
    <t>ME0480</t>
  </si>
  <si>
    <t>OR0280
BR0280</t>
  </si>
  <si>
    <t>Kraavid Rae viaduktist Vaskjala sillani - ME0480</t>
  </si>
  <si>
    <t>Elektriülekande liinid - OU0477</t>
  </si>
  <si>
    <t>Tänavavalgustus - OU0479</t>
  </si>
  <si>
    <r>
      <t xml:space="preserve">Maaparandus </t>
    </r>
    <r>
      <rPr>
        <sz val="12"/>
        <rFont val="Calibri"/>
        <family val="2"/>
        <scheme val="minor"/>
      </rPr>
      <t>(Vaskjala silla piirkonnas)</t>
    </r>
    <r>
      <rPr>
        <b/>
        <sz val="12"/>
        <rFont val="Calibri"/>
        <family val="2"/>
        <scheme val="minor"/>
      </rPr>
      <t xml:space="preserve"> - ME0470</t>
    </r>
  </si>
  <si>
    <t>Vaskjala sild - BR0075</t>
  </si>
  <si>
    <t>Truup - CU0410</t>
  </si>
  <si>
    <t>CU028002</t>
  </si>
  <si>
    <t>Raadamine ja juurimine</t>
  </si>
  <si>
    <r>
      <t xml:space="preserve">Makseartikkel / </t>
    </r>
    <r>
      <rPr>
        <sz val="11"/>
        <rFont val="Calibri"/>
        <family val="2"/>
        <scheme val="minor"/>
      </rPr>
      <t>Payment article</t>
    </r>
  </si>
  <si>
    <t>Betoonsegu survetugevuse katsetamine</t>
  </si>
  <si>
    <t>Betoonsegu külmakindluse katsetamine</t>
  </si>
  <si>
    <t>10201a</t>
  </si>
  <si>
    <t>10201b</t>
  </si>
  <si>
    <t>Tehnoloogilised alused, potensiaaliühtlustus ja maanduspaigaldis. 
Vaivundamendi puhul sh vaiade terviklikkuse kontroll ultraheli katsetega, vajadusel rostvärgid. 
Talmdik vundamendi puhul sh täiendav väljakaeve ja tagasitäide.</t>
  </si>
  <si>
    <t>80316-h10b</t>
  </si>
  <si>
    <t>80316-h6b</t>
  </si>
  <si>
    <t>Valgustuse metallmasti jaland (h=6m kõrgusele mastile)</t>
  </si>
  <si>
    <t>Valgustuse metallmasti jaland (h=10m kõrgusele mastile)</t>
  </si>
  <si>
    <t>Valgustusmasti ankru (h=8m kõrgusele mastile)</t>
  </si>
  <si>
    <t>80315-h8a</t>
  </si>
  <si>
    <r>
      <t xml:space="preserve">Ühik / 
</t>
    </r>
    <r>
      <rPr>
        <sz val="11"/>
        <rFont val="Calibri"/>
        <family val="2"/>
        <scheme val="minor"/>
      </rPr>
      <t>Unit</t>
    </r>
  </si>
  <si>
    <r>
      <t xml:space="preserve">Maht / 
</t>
    </r>
    <r>
      <rPr>
        <sz val="11"/>
        <rFont val="Calibri"/>
        <family val="2"/>
        <scheme val="minor"/>
      </rPr>
      <t>Quantity</t>
    </r>
  </si>
  <si>
    <r>
      <t xml:space="preserve">Ühikhind / 
</t>
    </r>
    <r>
      <rPr>
        <sz val="11"/>
        <rFont val="Calibri"/>
        <family val="2"/>
        <scheme val="minor"/>
      </rPr>
      <t>Unit Price</t>
    </r>
  </si>
  <si>
    <r>
      <t xml:space="preserve">Summa / 
</t>
    </r>
    <r>
      <rPr>
        <sz val="11"/>
        <rFont val="Calibri"/>
        <family val="2"/>
        <scheme val="minor"/>
      </rPr>
      <t>Sum</t>
    </r>
  </si>
  <si>
    <t>Tugiosad</t>
  </si>
  <si>
    <t>sfäärilised</t>
  </si>
  <si>
    <t>51108b</t>
  </si>
  <si>
    <t>Tamponeerimine</t>
  </si>
  <si>
    <t xml:space="preserve">Lisa 2.1, punkt 1.2.6.3, alapunkt 5
</t>
  </si>
  <si>
    <t>Järelpingestatud tekiplaat, tagasein-tiivad, servaprussid, kõnnitee, tehnoloogilised alad (sh tehnoloogilised alused, potensiaaliühtlustus ja maanduspaigaldis, joatorud, tilktorud; vajadusel kõik muud põhiprojektis toodud tööd, kui jäädakse elementidest servaprusside lahenduste juurde).</t>
  </si>
  <si>
    <t>Sõidutee piire (hooldusala poolne piire) (sh potensiaaliühtlustus ja maanduspaigaldis)</t>
  </si>
  <si>
    <t>Sõidutee piire (kergliiklustee poolne piire) jalakäija kaitselemendiga (sh potensiaaliühtlustus ja maanduspaigaldis)</t>
  </si>
  <si>
    <t>Jalgtee piire (sh potensiaaliühtlustus ja maanduspaigaldis)</t>
  </si>
  <si>
    <t>Kontaktliini süsteemi kaitse (OCSP): läbipaistev metakrülaatpiire (sh potensiaaliühtlustus ja maanduspaigaldis)
Käsipuu (sh potensiaaliühtlustus ja maanduspaigaldis)</t>
  </si>
  <si>
    <t>Lumetõke (sh potensiaaliühtlustus ja maanduspaigaldis)</t>
  </si>
  <si>
    <t>Sõidutee piirde üleminekud (sh potensiaaliühtlustus ja maanduspaigaldis)</t>
  </si>
  <si>
    <t>Trepi piire (sh potensiaaliühtlustus ja maanduspaigaldis)</t>
  </si>
  <si>
    <t>Vuuk (katendi vuuk) rajatiste otsades</t>
  </si>
  <si>
    <t>H2W4</t>
  </si>
  <si>
    <t>Ühepoolne põrkepiire H2W4</t>
  </si>
  <si>
    <t>Ühepoolne põrkepiire N2W2 jalakäija kaitselemendiga</t>
  </si>
  <si>
    <t>Ühepoolne põrkepiire H2W2 jalakäija kaitselemendiga</t>
  </si>
  <si>
    <t>Valgustusmasti ja valgusti montaaž sillale/viaduktile; h=8m</t>
  </si>
  <si>
    <t>Valgustuse metallmasti ja valgusti montaaž; h=10m</t>
  </si>
  <si>
    <t>Valgustuse metallmasti ja valgusti montaaž; h=6m</t>
  </si>
  <si>
    <t>80316-h10a</t>
  </si>
  <si>
    <t>80316-h6a</t>
  </si>
  <si>
    <t>Muru kasvualuse rajamine ja külv, 20-25 g/m², rosioonitõkkematt</t>
  </si>
  <si>
    <t>Olemasolevate dreenitorude likvideerimine</t>
  </si>
  <si>
    <t>Raudbetoon vundamendid kaldasammaste all (sh tehnloogilised alused, potensiaaliühtlustus ja maanduspaigaldis)
Vaivundamendi puhul sh vaiade terviklikkuse kontroll ultraheli katsetega, vajadusel rostvärgid.</t>
  </si>
  <si>
    <t>Raudbetoon vundamendid vahesammaste all (sh tehnloogilised alused, potensiaaliühtlustus ja maanduspaigaldis)
Vaivundamendi puhul sh vaiade terviklikkuse kontroll ultraheli katsetega, vajadusel rostvärgid.</t>
  </si>
  <si>
    <t>Järelpingestatud tekiplaat, tehnoloogilised alad (sh tehnoloogilised alused, potensiaaliühtlustus ja maanduspaigaldis, joatorud, raudbetoonist ballastiseinad, servaprussid, vajadusel kõik muud põhiprojektis toodud tööd).</t>
  </si>
  <si>
    <t>Raudbetoon vundamendid tugiseinte all (sh tehnloogilised alused, potensiaaliühtlustus ja maanduspaigaldis)</t>
  </si>
  <si>
    <t>Raudbetoontugimüüride seinad  (sh tehnoloogilised alused, potensiaaliühtlustus ja maanduspaigaldis, mastiksiga täidetud deformatsioonivuugid, vajadusel kõik muud põhiprojektis toodud tööd)</t>
  </si>
  <si>
    <t>Müratõkkesein (sh käsipuu, potensiaaliühtlustus ja maanduspaigaldis)</t>
  </si>
  <si>
    <t>Taldmik / vundamnt (sh tehnoloogilised alused, potensiaaliühtlustus ja maanduspaigaldis)
Talmdik vundamendi puhul</t>
  </si>
  <si>
    <t>Raudbetoonist karptruup (sisemõõdud 2,0 x 2,0 m) koos truubi otstega (külgtiivad ja külgtiiva põhjad) (sh maanduspaigaldis ja pontensiaaliühtlustus)</t>
  </si>
  <si>
    <t>2023-K117</t>
  </si>
  <si>
    <t>LEPINGUMUUDATUSED</t>
  </si>
  <si>
    <r>
      <t xml:space="preserve">Makseartikkel / </t>
    </r>
    <r>
      <rPr>
        <sz val="11"/>
        <color theme="5" tint="-0.249977111117893"/>
        <rFont val="Calibri"/>
        <family val="2"/>
        <scheme val="minor"/>
      </rPr>
      <t>Payment article</t>
    </r>
  </si>
  <si>
    <r>
      <t xml:space="preserve">Märkused / 
</t>
    </r>
    <r>
      <rPr>
        <sz val="11"/>
        <color theme="5" tint="-0.249977111117893"/>
        <rFont val="Calibri"/>
        <family val="2"/>
        <scheme val="minor"/>
      </rPr>
      <t>Notes</t>
    </r>
  </si>
  <si>
    <r>
      <t xml:space="preserve">RBR-Type_number mudelis / 
</t>
    </r>
    <r>
      <rPr>
        <sz val="11"/>
        <color theme="5" tint="-0.249977111117893"/>
        <rFont val="Calibri"/>
        <family val="2"/>
        <scheme val="minor"/>
      </rPr>
      <t>RBR-Type_number in model</t>
    </r>
  </si>
  <si>
    <r>
      <t xml:space="preserve">RBR-OCC kood mudelis / </t>
    </r>
    <r>
      <rPr>
        <sz val="11"/>
        <color theme="5" tint="-0.249977111117893"/>
        <rFont val="Calibri"/>
        <family val="2"/>
        <scheme val="minor"/>
      </rPr>
      <t>RBR-OCC code in model</t>
    </r>
  </si>
  <si>
    <r>
      <t xml:space="preserve">Uniclass kood / </t>
    </r>
    <r>
      <rPr>
        <sz val="11"/>
        <color theme="5" tint="-0.249977111117893"/>
        <rFont val="Calibri"/>
        <family val="2"/>
        <scheme val="minor"/>
      </rPr>
      <t>Uniclass code</t>
    </r>
  </si>
  <si>
    <r>
      <t xml:space="preserve">RBR-VolSysZone mudelis / 
</t>
    </r>
    <r>
      <rPr>
        <sz val="11"/>
        <color theme="5" tint="-0.249977111117893"/>
        <rFont val="Calibri"/>
        <family val="2"/>
        <scheme val="minor"/>
      </rPr>
      <t>RBR-VolSysZone in model</t>
    </r>
    <r>
      <rPr>
        <b/>
        <sz val="11"/>
        <color theme="5" tint="-0.249977111117893"/>
        <rFont val="Calibri"/>
        <family val="2"/>
        <scheme val="minor"/>
      </rPr>
      <t xml:space="preserve"> (Site_ID)</t>
    </r>
  </si>
  <si>
    <r>
      <t xml:space="preserve">Ühik / 
</t>
    </r>
    <r>
      <rPr>
        <sz val="11"/>
        <color theme="5" tint="-0.249977111117893"/>
        <rFont val="Calibri"/>
        <family val="2"/>
        <scheme val="minor"/>
      </rPr>
      <t>Unit</t>
    </r>
  </si>
  <si>
    <r>
      <t xml:space="preserve">Maht / 
</t>
    </r>
    <r>
      <rPr>
        <sz val="11"/>
        <color theme="5" tint="-0.249977111117893"/>
        <rFont val="Calibri"/>
        <family val="2"/>
        <scheme val="minor"/>
      </rPr>
      <t>Quantity</t>
    </r>
  </si>
  <si>
    <r>
      <t xml:space="preserve">Ühikhind / 
</t>
    </r>
    <r>
      <rPr>
        <sz val="11"/>
        <color theme="5" tint="-0.249977111117893"/>
        <rFont val="Calibri"/>
        <family val="2"/>
        <scheme val="minor"/>
      </rPr>
      <t>Unit Price</t>
    </r>
  </si>
  <si>
    <r>
      <t xml:space="preserve">Summa / 
</t>
    </r>
    <r>
      <rPr>
        <sz val="11"/>
        <color theme="5" tint="-0.249977111117893"/>
        <rFont val="Calibri"/>
        <family val="2"/>
        <scheme val="minor"/>
      </rPr>
      <t>Sum</t>
    </r>
  </si>
  <si>
    <t>Teostatakse Rae tee 54 sademevee lahenduse ümber projekteerimine ja sellega seotud täiendavad ehitustööd.</t>
  </si>
  <si>
    <t>Teostatakse düükri betoneerimine ja kanali profileerimine</t>
  </si>
  <si>
    <t>Muudetakse / täiendatakse truubi CU0410 hüdroisolatsiooni lahendust.</t>
  </si>
  <si>
    <t xml:space="preserve">Muudetakse Rae viadukti trepi asukohta. </t>
  </si>
  <si>
    <t>obj</t>
  </si>
  <si>
    <r>
      <t xml:space="preserve">LEPINGUMUUDATUS 1
</t>
    </r>
    <r>
      <rPr>
        <sz val="11"/>
        <color theme="5" tint="-0.249977111117893"/>
        <rFont val="Calibri"/>
        <family val="2"/>
        <scheme val="minor"/>
      </rPr>
      <t>Rae tee 54 sademevee lahenduse ümberprojekteerimine</t>
    </r>
  </si>
  <si>
    <r>
      <t xml:space="preserve">LEPINGUMUUDATUS 1
</t>
    </r>
    <r>
      <rPr>
        <sz val="11"/>
        <color theme="5" tint="-0.249977111117893"/>
        <rFont val="Calibri"/>
        <family val="2"/>
        <scheme val="minor"/>
      </rPr>
      <t>Düükri betoneerimine ja kanali profileerimine</t>
    </r>
  </si>
  <si>
    <r>
      <t xml:space="preserve">LEPINGUMUUDATUS 1
</t>
    </r>
    <r>
      <rPr>
        <sz val="11"/>
        <color theme="5" tint="-0.249977111117893"/>
        <rFont val="Calibri"/>
        <family val="2"/>
        <scheme val="minor"/>
      </rPr>
      <t>CU0410 hüdroisolatsioon</t>
    </r>
  </si>
  <si>
    <r>
      <t xml:space="preserve">LEPINGUMUUDATUS 1
</t>
    </r>
    <r>
      <rPr>
        <sz val="11"/>
        <color theme="5" tint="-0.249977111117893"/>
        <rFont val="Calibri"/>
        <family val="2"/>
        <scheme val="minor"/>
      </rPr>
      <t>Rae viadukti hooldustrepp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</si>
</sst>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\ [$€-425]_-;\-* #,##0\ [$€-425]_-;_-* &quot;-&quot;??\ [$€-425]_-;_-@_-"/>
    <numFmt numFmtId="165" formatCode="#,##0.00\ _k_r"/>
    <numFmt numFmtId="166" formatCode="#,##0.0"/>
    <numFmt numFmtId="167" formatCode="_-* #,##0.00\ [$€-425]_-;\-* #,##0.00\ [$€-425]_-;_-* &quot;-&quot;??\ [$€-425]_-;_-@_-"/>
  </numFmts>
  <fonts count="2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8" fillId="0" borderId="0"/>
  </cellStyleXfs>
  <cellXfs count="309">
    <xf numFmtId="0" fontId="0" fillId="0" borderId="0" xfId="0"/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4" fontId="2" fillId="0" borderId="1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36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4" xfId="0" quotePrefix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4" fontId="1" fillId="0" borderId="36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41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1" fillId="0" borderId="35" xfId="0" applyNumberFormat="1" applyFont="1" applyBorder="1" applyAlignment="1">
      <alignment horizontal="right" vertical="center" wrapText="1"/>
    </xf>
    <xf numFmtId="4" fontId="1" fillId="0" borderId="9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5" xfId="0" quotePrefix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5" xfId="0" quotePrefix="1" applyFont="1" applyBorder="1" applyAlignment="1">
      <alignment horizontal="center" vertical="center" wrapText="1"/>
    </xf>
    <xf numFmtId="0" fontId="1" fillId="0" borderId="40" xfId="0" quotePrefix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21" xfId="0" quotePrefix="1" applyFont="1" applyBorder="1" applyAlignment="1">
      <alignment horizontal="center" vertical="center"/>
    </xf>
    <xf numFmtId="0" fontId="1" fillId="0" borderId="33" xfId="0" quotePrefix="1" applyFont="1" applyBorder="1" applyAlignment="1">
      <alignment horizontal="center" vertical="center"/>
    </xf>
    <xf numFmtId="0" fontId="1" fillId="0" borderId="47" xfId="0" quotePrefix="1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3" xfId="0" quotePrefix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3" fontId="2" fillId="3" borderId="19" xfId="0" applyNumberFormat="1" applyFont="1" applyFill="1" applyBorder="1" applyAlignment="1">
      <alignment horizontal="center" vertical="center" wrapText="1"/>
    </xf>
    <xf numFmtId="4" fontId="2" fillId="3" borderId="19" xfId="0" applyNumberFormat="1" applyFont="1" applyFill="1" applyBorder="1" applyAlignment="1">
      <alignment horizontal="center" vertical="center" wrapText="1"/>
    </xf>
    <xf numFmtId="4" fontId="2" fillId="3" borderId="18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38" xfId="0" applyFont="1" applyBorder="1" applyAlignment="1">
      <alignment horizontal="right" vertical="center" wrapText="1"/>
    </xf>
    <xf numFmtId="0" fontId="2" fillId="0" borderId="38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quotePrefix="1" applyFont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4" fontId="1" fillId="0" borderId="42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 wrapText="1"/>
    </xf>
    <xf numFmtId="4" fontId="1" fillId="4" borderId="28" xfId="0" applyNumberFormat="1" applyFont="1" applyFill="1" applyBorder="1" applyAlignment="1">
      <alignment horizontal="center" vertical="center" wrapText="1"/>
    </xf>
    <xf numFmtId="4" fontId="1" fillId="4" borderId="32" xfId="0" applyNumberFormat="1" applyFont="1" applyFill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 wrapText="1"/>
    </xf>
    <xf numFmtId="4" fontId="2" fillId="4" borderId="28" xfId="0" applyNumberFormat="1" applyFont="1" applyFill="1" applyBorder="1" applyAlignment="1">
      <alignment horizontal="center" vertical="center" wrapText="1"/>
    </xf>
    <xf numFmtId="4" fontId="2" fillId="4" borderId="32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 wrapText="1"/>
    </xf>
    <xf numFmtId="4" fontId="2" fillId="4" borderId="27" xfId="0" applyNumberFormat="1" applyFont="1" applyFill="1" applyBorder="1" applyAlignment="1">
      <alignment horizontal="center" vertical="center" wrapText="1"/>
    </xf>
    <xf numFmtId="4" fontId="2" fillId="4" borderId="31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 wrapText="1"/>
    </xf>
    <xf numFmtId="4" fontId="2" fillId="4" borderId="38" xfId="0" applyNumberFormat="1" applyFont="1" applyFill="1" applyBorder="1" applyAlignment="1">
      <alignment horizontal="center" vertical="center" wrapText="1"/>
    </xf>
    <xf numFmtId="4" fontId="2" fillId="4" borderId="37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5" fontId="6" fillId="0" borderId="0" xfId="0" applyNumberFormat="1" applyFont="1" applyAlignment="1">
      <alignment horizontal="center" vertical="center" wrapText="1"/>
    </xf>
    <xf numFmtId="0" fontId="2" fillId="4" borderId="10" xfId="0" quotePrefix="1" applyFont="1" applyFill="1" applyBorder="1" applyAlignment="1">
      <alignment horizontal="center" vertical="center"/>
    </xf>
    <xf numFmtId="0" fontId="2" fillId="4" borderId="27" xfId="0" quotePrefix="1" applyFont="1" applyFill="1" applyBorder="1" applyAlignment="1">
      <alignment horizontal="center" vertical="center" wrapText="1"/>
    </xf>
    <xf numFmtId="0" fontId="2" fillId="4" borderId="16" xfId="0" quotePrefix="1" applyFont="1" applyFill="1" applyBorder="1" applyAlignment="1">
      <alignment horizontal="center" vertical="center"/>
    </xf>
    <xf numFmtId="0" fontId="2" fillId="4" borderId="38" xfId="0" quotePrefix="1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vertical="center" wrapText="1"/>
    </xf>
    <xf numFmtId="0" fontId="9" fillId="4" borderId="27" xfId="0" applyFont="1" applyFill="1" applyBorder="1" applyAlignment="1">
      <alignment vertical="center" wrapText="1"/>
    </xf>
    <xf numFmtId="0" fontId="9" fillId="4" borderId="38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4" xfId="0" quotePrefix="1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6" xfId="0" applyNumberFormat="1" applyFont="1" applyBorder="1" applyAlignment="1">
      <alignment horizontal="center" vertical="center" wrapText="1"/>
    </xf>
    <xf numFmtId="0" fontId="16" fillId="0" borderId="33" xfId="0" quotePrefix="1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3" xfId="0" quotePrefix="1" applyFont="1" applyBorder="1" applyAlignment="1">
      <alignment horizontal="center" vertical="center"/>
    </xf>
    <xf numFmtId="0" fontId="16" fillId="0" borderId="34" xfId="0" applyFont="1" applyBorder="1" applyAlignment="1">
      <alignment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34" xfId="0" quotePrefix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4" fontId="16" fillId="0" borderId="36" xfId="0" applyNumberFormat="1" applyFont="1" applyBorder="1" applyAlignment="1">
      <alignment horizontal="center" vertical="center" wrapText="1"/>
    </xf>
    <xf numFmtId="4" fontId="16" fillId="0" borderId="35" xfId="0" applyNumberFormat="1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quotePrefix="1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/>
    </xf>
    <xf numFmtId="0" fontId="16" fillId="0" borderId="30" xfId="0" applyFont="1" applyBorder="1" applyAlignment="1">
      <alignment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4" fontId="17" fillId="0" borderId="36" xfId="0" applyNumberFormat="1" applyFont="1" applyBorder="1" applyAlignment="1">
      <alignment horizontal="center" vertical="center" wrapText="1"/>
    </xf>
    <xf numFmtId="4" fontId="17" fillId="0" borderId="35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4" fontId="16" fillId="0" borderId="6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5" xfId="0" quotePrefix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166" fontId="1" fillId="0" borderId="36" xfId="0" applyNumberFormat="1" applyFont="1" applyBorder="1" applyAlignment="1">
      <alignment horizontal="center" vertical="center" wrapText="1"/>
    </xf>
    <xf numFmtId="166" fontId="2" fillId="3" borderId="19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6" fontId="2" fillId="0" borderId="19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41" xfId="0" applyNumberFormat="1" applyFont="1" applyBorder="1" applyAlignment="1">
      <alignment horizontal="center" vertical="center" wrapText="1"/>
    </xf>
    <xf numFmtId="166" fontId="2" fillId="4" borderId="28" xfId="0" applyNumberFormat="1" applyFont="1" applyFill="1" applyBorder="1" applyAlignment="1">
      <alignment horizontal="center" vertical="center" wrapText="1"/>
    </xf>
    <xf numFmtId="166" fontId="2" fillId="4" borderId="27" xfId="0" applyNumberFormat="1" applyFont="1" applyFill="1" applyBorder="1" applyAlignment="1">
      <alignment horizontal="center" vertical="center" wrapText="1"/>
    </xf>
    <xf numFmtId="166" fontId="1" fillId="0" borderId="8" xfId="0" applyNumberFormat="1" applyFont="1" applyBorder="1" applyAlignment="1">
      <alignment horizontal="center" vertical="center" wrapText="1"/>
    </xf>
    <xf numFmtId="166" fontId="16" fillId="0" borderId="36" xfId="0" applyNumberFormat="1" applyFont="1" applyBorder="1" applyAlignment="1">
      <alignment horizontal="center" vertical="center" wrapText="1"/>
    </xf>
    <xf numFmtId="166" fontId="16" fillId="0" borderId="1" xfId="0" applyNumberFormat="1" applyFont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 vertical="center" wrapText="1"/>
    </xf>
    <xf numFmtId="166" fontId="1" fillId="0" borderId="3" xfId="0" applyNumberFormat="1" applyFont="1" applyBorder="1" applyAlignment="1">
      <alignment horizontal="center" vertical="center" wrapText="1"/>
    </xf>
    <xf numFmtId="166" fontId="1" fillId="4" borderId="28" xfId="0" applyNumberFormat="1" applyFont="1" applyFill="1" applyBorder="1" applyAlignment="1">
      <alignment horizontal="center" vertical="center" wrapText="1"/>
    </xf>
    <xf numFmtId="166" fontId="2" fillId="4" borderId="38" xfId="0" applyNumberFormat="1" applyFont="1" applyFill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/>
    </xf>
    <xf numFmtId="0" fontId="17" fillId="0" borderId="30" xfId="0" applyFont="1" applyBorder="1" applyAlignment="1">
      <alignment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166" fontId="17" fillId="0" borderId="36" xfId="0" applyNumberFormat="1" applyFont="1" applyBorder="1" applyAlignment="1">
      <alignment horizontal="center" vertical="center" wrapText="1"/>
    </xf>
    <xf numFmtId="4" fontId="1" fillId="2" borderId="35" xfId="0" applyNumberFormat="1" applyFont="1" applyFill="1" applyBorder="1" applyAlignment="1">
      <alignment horizontal="center" vertical="center" wrapText="1"/>
    </xf>
    <xf numFmtId="166" fontId="1" fillId="2" borderId="36" xfId="0" applyNumberFormat="1" applyFont="1" applyFill="1" applyBorder="1" applyAlignment="1">
      <alignment horizontal="center" vertical="center" wrapText="1"/>
    </xf>
    <xf numFmtId="0" fontId="17" fillId="0" borderId="33" xfId="0" quotePrefix="1" applyFont="1" applyBorder="1" applyAlignment="1">
      <alignment horizontal="center" vertical="center"/>
    </xf>
    <xf numFmtId="0" fontId="17" fillId="0" borderId="5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4" xfId="0" quotePrefix="1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0" fontId="1" fillId="0" borderId="44" xfId="0" quotePrefix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39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3" fontId="19" fillId="0" borderId="19" xfId="0" applyNumberFormat="1" applyFont="1" applyBorder="1" applyAlignment="1">
      <alignment horizontal="center" vertical="center" wrapText="1"/>
    </xf>
    <xf numFmtId="4" fontId="19" fillId="0" borderId="19" xfId="0" applyNumberFormat="1" applyFont="1" applyBorder="1" applyAlignment="1">
      <alignment horizontal="center" vertical="center" wrapText="1"/>
    </xf>
    <xf numFmtId="4" fontId="19" fillId="0" borderId="18" xfId="0" applyNumberFormat="1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vertical="center" wrapText="1"/>
    </xf>
    <xf numFmtId="0" fontId="20" fillId="0" borderId="36" xfId="0" applyFont="1" applyBorder="1" applyAlignment="1">
      <alignment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3" fontId="20" fillId="0" borderId="36" xfId="0" applyNumberFormat="1" applyFont="1" applyBorder="1" applyAlignment="1">
      <alignment horizontal="center" vertical="center" wrapText="1"/>
    </xf>
    <xf numFmtId="4" fontId="20" fillId="0" borderId="36" xfId="0" applyNumberFormat="1" applyFont="1" applyBorder="1" applyAlignment="1">
      <alignment horizontal="center" vertical="center" wrapText="1"/>
    </xf>
    <xf numFmtId="4" fontId="20" fillId="0" borderId="35" xfId="0" applyNumberFormat="1" applyFont="1" applyBorder="1" applyAlignment="1">
      <alignment horizontal="right" vertical="center" wrapText="1"/>
    </xf>
    <xf numFmtId="0" fontId="20" fillId="0" borderId="44" xfId="0" applyFont="1" applyBorder="1" applyAlignment="1">
      <alignment horizontal="center" vertical="center"/>
    </xf>
    <xf numFmtId="0" fontId="20" fillId="0" borderId="5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20" fillId="0" borderId="6" xfId="0" applyNumberFormat="1" applyFont="1" applyBorder="1" applyAlignment="1">
      <alignment horizontal="right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7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4" fontId="20" fillId="0" borderId="8" xfId="0" applyNumberFormat="1" applyFont="1" applyBorder="1" applyAlignment="1">
      <alignment horizontal="center" vertical="center" wrapText="1"/>
    </xf>
    <xf numFmtId="4" fontId="20" fillId="0" borderId="9" xfId="0" applyNumberFormat="1" applyFont="1" applyBorder="1" applyAlignment="1">
      <alignment horizontal="right" vertical="center" wrapText="1"/>
    </xf>
    <xf numFmtId="4" fontId="19" fillId="0" borderId="0" xfId="0" applyNumberFormat="1" applyFont="1" applyAlignment="1">
      <alignment horizontal="right" vertical="center" wrapText="1"/>
    </xf>
    <xf numFmtId="0" fontId="19" fillId="0" borderId="3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" fontId="2" fillId="0" borderId="10" xfId="0" applyNumberFormat="1" applyFont="1" applyBorder="1" applyAlignment="1">
      <alignment horizontal="right" vertical="center" wrapText="1"/>
    </xf>
    <xf numFmtId="4" fontId="2" fillId="0" borderId="2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28" xfId="0" applyNumberFormat="1" applyFont="1" applyBorder="1" applyAlignment="1">
      <alignment horizontal="right" vertical="center" wrapText="1"/>
    </xf>
    <xf numFmtId="4" fontId="1" fillId="0" borderId="14" xfId="0" applyNumberFormat="1" applyFont="1" applyBorder="1" applyAlignment="1">
      <alignment horizontal="right" vertical="center" wrapText="1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29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3" fillId="4" borderId="1" xfId="0" applyFont="1" applyFill="1" applyBorder="1" applyAlignment="1">
      <alignment horizontal="right" vertical="center" wrapText="1"/>
    </xf>
    <xf numFmtId="167" fontId="13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4" xfId="0" applyFont="1" applyFill="1" applyBorder="1" applyAlignment="1">
      <alignment horizontal="left" vertical="center" wrapText="1"/>
    </xf>
    <xf numFmtId="0" fontId="6" fillId="4" borderId="28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164" fontId="13" fillId="4" borderId="24" xfId="0" applyNumberFormat="1" applyFont="1" applyFill="1" applyBorder="1" applyAlignment="1">
      <alignment horizontal="center" vertical="center" wrapText="1"/>
    </xf>
    <xf numFmtId="164" fontId="13" fillId="4" borderId="14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167" fontId="21" fillId="0" borderId="1" xfId="0" applyNumberFormat="1" applyFont="1" applyBorder="1" applyAlignment="1">
      <alignment horizontal="center" vertical="center" wrapText="1"/>
    </xf>
    <xf numFmtId="167" fontId="13" fillId="4" borderId="24" xfId="0" applyNumberFormat="1" applyFont="1" applyFill="1" applyBorder="1" applyAlignment="1">
      <alignment horizontal="center" vertical="center" wrapText="1"/>
    </xf>
    <xf numFmtId="167" fontId="13" fillId="4" borderId="1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</cellXfs>
  <cellStyles count="3">
    <cellStyle name="Normaallaad" xfId="0" builtinId="0"/>
    <cellStyle name="Normaallaad 2" xfId="2" xr:uid="{7CCAEE8C-B94A-47A3-B111-54C5FA7A9D20}"/>
    <cellStyle name="Normal 3" xfId="1" xr:uid="{F28B546C-6731-4D2D-AB34-145BD80E8483}"/>
  </cellStyles>
  <dxfs count="0"/>
  <tableStyles count="1" defaultTableStyle="TableStyleMedium2" defaultPivotStyle="PivotStyleLight16">
    <tableStyle name="Invisible" pivot="0" table="0" count="0" xr9:uid="{F0580873-F062-4D28-9177-D089B31E1F60}"/>
  </tableStyles>
  <colors>
    <mruColors>
      <color rgb="FFFF8B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9CD36-8B60-4581-91BB-0C475AC11837}">
  <dimension ref="A1:M33"/>
  <sheetViews>
    <sheetView zoomScale="80" zoomScaleNormal="80" workbookViewId="0">
      <pane ySplit="1" topLeftCell="A2" activePane="bottomLeft" state="frozen"/>
      <selection pane="bottomLeft" activeCell="C5" sqref="C5"/>
    </sheetView>
  </sheetViews>
  <sheetFormatPr defaultColWidth="9.140625" defaultRowHeight="15" x14ac:dyDescent="0.25"/>
  <cols>
    <col min="1" max="1" width="16.7109375" style="5" customWidth="1"/>
    <col min="2" max="2" width="100.7109375" style="112" customWidth="1"/>
    <col min="3" max="3" width="15.7109375" style="112" customWidth="1"/>
    <col min="4" max="4" width="20.7109375" style="9" customWidth="1"/>
    <col min="5" max="5" width="28.7109375" style="9" bestFit="1" customWidth="1"/>
    <col min="6" max="6" width="23.5703125" style="9" bestFit="1" customWidth="1"/>
    <col min="7" max="7" width="18.42578125" style="9" bestFit="1" customWidth="1"/>
    <col min="8" max="8" width="15" style="9" bestFit="1" customWidth="1"/>
    <col min="9" max="9" width="26.5703125" style="9" bestFit="1" customWidth="1"/>
    <col min="10" max="10" width="15.7109375" style="9" customWidth="1"/>
    <col min="11" max="11" width="15.7109375" style="15" customWidth="1"/>
    <col min="12" max="12" width="15.7109375" style="46" customWidth="1"/>
    <col min="13" max="13" width="15.7109375" style="54" customWidth="1"/>
    <col min="14" max="16384" width="9.140625" style="107"/>
  </cols>
  <sheetData>
    <row r="1" spans="1:13" ht="45.75" thickBot="1" x14ac:dyDescent="0.3">
      <c r="A1" s="94" t="s">
        <v>366</v>
      </c>
      <c r="B1" s="95" t="s">
        <v>0</v>
      </c>
      <c r="C1" s="106" t="s">
        <v>1</v>
      </c>
      <c r="D1" s="97" t="s">
        <v>84</v>
      </c>
      <c r="E1" s="95" t="s">
        <v>82</v>
      </c>
      <c r="F1" s="97" t="s">
        <v>81</v>
      </c>
      <c r="G1" s="98" t="s">
        <v>2</v>
      </c>
      <c r="H1" s="96" t="s">
        <v>49</v>
      </c>
      <c r="I1" s="94" t="s">
        <v>83</v>
      </c>
      <c r="J1" s="95" t="s">
        <v>378</v>
      </c>
      <c r="K1" s="99" t="s">
        <v>379</v>
      </c>
      <c r="L1" s="100" t="s">
        <v>380</v>
      </c>
      <c r="M1" s="101" t="s">
        <v>381</v>
      </c>
    </row>
    <row r="3" spans="1:13" s="109" customFormat="1" x14ac:dyDescent="0.25">
      <c r="A3" s="283" t="s">
        <v>3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</row>
    <row r="5" spans="1:13" s="109" customFormat="1" x14ac:dyDescent="0.25">
      <c r="A5" s="68"/>
      <c r="B5" s="110" t="s">
        <v>4</v>
      </c>
      <c r="C5" s="111" t="s">
        <v>415</v>
      </c>
      <c r="D5" s="104"/>
      <c r="E5" s="105"/>
      <c r="F5" s="62"/>
      <c r="G5" s="62"/>
      <c r="H5" s="62"/>
      <c r="I5" s="62"/>
      <c r="J5" s="62"/>
      <c r="K5" s="14"/>
      <c r="L5" s="18"/>
      <c r="M5" s="32"/>
    </row>
    <row r="6" spans="1:13" s="109" customFormat="1" x14ac:dyDescent="0.25">
      <c r="A6" s="68"/>
      <c r="B6" s="110" t="s">
        <v>5</v>
      </c>
      <c r="C6" s="111" t="s">
        <v>50</v>
      </c>
      <c r="D6" s="104"/>
      <c r="E6" s="105"/>
      <c r="F6" s="62"/>
      <c r="G6" s="62"/>
      <c r="H6" s="62"/>
      <c r="I6" s="62"/>
      <c r="J6" s="62"/>
      <c r="K6" s="14"/>
      <c r="L6" s="18"/>
      <c r="M6" s="32"/>
    </row>
    <row r="7" spans="1:13" s="109" customFormat="1" ht="15.75" thickBot="1" x14ac:dyDescent="0.3">
      <c r="A7" s="68"/>
      <c r="B7" s="18"/>
      <c r="D7" s="68"/>
      <c r="E7" s="62"/>
      <c r="F7" s="62"/>
      <c r="G7" s="62"/>
      <c r="H7" s="62"/>
      <c r="I7" s="62"/>
      <c r="J7" s="62"/>
      <c r="K7" s="14"/>
      <c r="L7" s="18"/>
      <c r="M7" s="32"/>
    </row>
    <row r="8" spans="1:13" s="109" customFormat="1" x14ac:dyDescent="0.25">
      <c r="A8" s="68"/>
      <c r="B8" s="18"/>
      <c r="C8" s="67"/>
      <c r="D8" s="67"/>
      <c r="E8" s="19"/>
      <c r="F8" s="19"/>
      <c r="G8" s="19"/>
      <c r="H8" s="284" t="s">
        <v>101</v>
      </c>
      <c r="I8" s="285"/>
      <c r="J8" s="285"/>
      <c r="K8" s="285"/>
      <c r="L8" s="286"/>
      <c r="M8" s="49">
        <f>+M31</f>
        <v>930313.28</v>
      </c>
    </row>
    <row r="9" spans="1:13" x14ac:dyDescent="0.25">
      <c r="C9" s="113"/>
      <c r="D9" s="69"/>
      <c r="E9" s="46"/>
      <c r="F9" s="46"/>
      <c r="G9" s="46"/>
      <c r="H9" s="287" t="s">
        <v>99</v>
      </c>
      <c r="I9" s="288"/>
      <c r="J9" s="288"/>
      <c r="K9" s="288"/>
      <c r="L9" s="289"/>
      <c r="M9" s="50">
        <f>+M8*0.2</f>
        <v>186062.65600000002</v>
      </c>
    </row>
    <row r="10" spans="1:13" s="109" customFormat="1" ht="15.75" thickBot="1" x14ac:dyDescent="0.3">
      <c r="A10" s="68"/>
      <c r="B10" s="18"/>
      <c r="C10" s="114"/>
      <c r="D10" s="67"/>
      <c r="E10" s="19"/>
      <c r="F10" s="19"/>
      <c r="G10" s="19"/>
      <c r="H10" s="290" t="s">
        <v>100</v>
      </c>
      <c r="I10" s="291"/>
      <c r="J10" s="291"/>
      <c r="K10" s="291"/>
      <c r="L10" s="292"/>
      <c r="M10" s="51">
        <f>+M8+M9</f>
        <v>1116375.936</v>
      </c>
    </row>
    <row r="11" spans="1:13" s="109" customFormat="1" x14ac:dyDescent="0.25">
      <c r="A11" s="68"/>
      <c r="B11" s="18"/>
      <c r="C11" s="114"/>
      <c r="D11" s="67"/>
      <c r="E11" s="19"/>
      <c r="F11" s="19"/>
      <c r="G11" s="19"/>
      <c r="H11" s="19"/>
      <c r="I11" s="19"/>
      <c r="J11" s="19"/>
      <c r="K11" s="14"/>
      <c r="L11" s="20"/>
      <c r="M11" s="20"/>
    </row>
    <row r="13" spans="1:13" s="109" customFormat="1" ht="15.75" thickBot="1" x14ac:dyDescent="0.3">
      <c r="A13" s="108" t="s">
        <v>86</v>
      </c>
      <c r="B13" s="18"/>
      <c r="D13" s="68"/>
      <c r="E13" s="62"/>
      <c r="F13" s="62"/>
      <c r="G13" s="62"/>
      <c r="H13" s="62"/>
      <c r="I13" s="62"/>
      <c r="J13" s="62"/>
      <c r="K13" s="14"/>
      <c r="L13" s="18"/>
      <c r="M13" s="32"/>
    </row>
    <row r="14" spans="1:13" s="5" customFormat="1" ht="45.75" thickBot="1" x14ac:dyDescent="0.3">
      <c r="A14" s="12" t="s">
        <v>366</v>
      </c>
      <c r="B14" s="2" t="s">
        <v>0</v>
      </c>
      <c r="C14" s="102" t="s">
        <v>1</v>
      </c>
      <c r="D14" s="1" t="s">
        <v>84</v>
      </c>
      <c r="E14" s="2" t="s">
        <v>82</v>
      </c>
      <c r="F14" s="1" t="s">
        <v>81</v>
      </c>
      <c r="G14" s="2" t="s">
        <v>2</v>
      </c>
      <c r="H14" s="103" t="s">
        <v>85</v>
      </c>
      <c r="I14" s="12" t="s">
        <v>83</v>
      </c>
      <c r="J14" s="2" t="s">
        <v>378</v>
      </c>
      <c r="K14" s="13" t="s">
        <v>379</v>
      </c>
      <c r="L14" s="3" t="s">
        <v>380</v>
      </c>
      <c r="M14" s="4" t="s">
        <v>381</v>
      </c>
    </row>
    <row r="15" spans="1:13" x14ac:dyDescent="0.25">
      <c r="A15" s="77">
        <v>10201</v>
      </c>
      <c r="B15" s="80" t="s">
        <v>8</v>
      </c>
      <c r="C15" s="81"/>
      <c r="D15" s="10"/>
      <c r="E15" s="22" t="s">
        <v>6</v>
      </c>
      <c r="F15" s="6" t="s">
        <v>6</v>
      </c>
      <c r="G15" s="21">
        <v>10201</v>
      </c>
      <c r="H15" s="22" t="s">
        <v>6</v>
      </c>
      <c r="I15" s="23" t="s">
        <v>7</v>
      </c>
      <c r="J15" s="30" t="s">
        <v>73</v>
      </c>
      <c r="K15" s="16">
        <v>1</v>
      </c>
      <c r="L15" s="43">
        <v>69680</v>
      </c>
      <c r="M15" s="52">
        <f>L15*K15</f>
        <v>69680</v>
      </c>
    </row>
    <row r="16" spans="1:13" x14ac:dyDescent="0.25">
      <c r="A16" s="75">
        <v>10202</v>
      </c>
      <c r="B16" s="74" t="s">
        <v>59</v>
      </c>
      <c r="C16" s="79"/>
      <c r="D16" s="10"/>
      <c r="E16" s="25" t="s">
        <v>6</v>
      </c>
      <c r="F16" s="7" t="s">
        <v>6</v>
      </c>
      <c r="G16" s="24">
        <v>10202</v>
      </c>
      <c r="H16" s="25" t="s">
        <v>6</v>
      </c>
      <c r="I16" s="26" t="s">
        <v>7</v>
      </c>
      <c r="J16" s="24" t="s">
        <v>73</v>
      </c>
      <c r="K16" s="17">
        <v>1</v>
      </c>
      <c r="L16" s="43">
        <v>339385.28</v>
      </c>
      <c r="M16" s="52">
        <f>L16*K16</f>
        <v>339385.28</v>
      </c>
    </row>
    <row r="17" spans="1:13" x14ac:dyDescent="0.25">
      <c r="A17" s="75">
        <v>10204</v>
      </c>
      <c r="B17" s="74" t="s">
        <v>60</v>
      </c>
      <c r="C17" s="79"/>
      <c r="D17" s="10"/>
      <c r="E17" s="25" t="s">
        <v>6</v>
      </c>
      <c r="F17" s="7" t="s">
        <v>6</v>
      </c>
      <c r="G17" s="24">
        <v>10204</v>
      </c>
      <c r="H17" s="25" t="s">
        <v>6</v>
      </c>
      <c r="I17" s="26" t="s">
        <v>7</v>
      </c>
      <c r="J17" s="24" t="s">
        <v>73</v>
      </c>
      <c r="K17" s="17">
        <v>1</v>
      </c>
      <c r="L17" s="43">
        <v>134368</v>
      </c>
      <c r="M17" s="52">
        <f t="shared" ref="M17:M29" si="0">L17*K17</f>
        <v>134368</v>
      </c>
    </row>
    <row r="18" spans="1:13" x14ac:dyDescent="0.25">
      <c r="A18" s="75">
        <v>10210</v>
      </c>
      <c r="B18" s="74" t="s">
        <v>61</v>
      </c>
      <c r="C18" s="79"/>
      <c r="D18" s="10"/>
      <c r="E18" s="25" t="s">
        <v>6</v>
      </c>
      <c r="F18" s="7" t="s">
        <v>6</v>
      </c>
      <c r="G18" s="24">
        <v>10210</v>
      </c>
      <c r="H18" s="25" t="s">
        <v>6</v>
      </c>
      <c r="I18" s="26" t="s">
        <v>7</v>
      </c>
      <c r="J18" s="24" t="s">
        <v>73</v>
      </c>
      <c r="K18" s="17">
        <v>1</v>
      </c>
      <c r="L18" s="43">
        <v>104000</v>
      </c>
      <c r="M18" s="52">
        <f t="shared" si="0"/>
        <v>104000</v>
      </c>
    </row>
    <row r="19" spans="1:13" x14ac:dyDescent="0.25">
      <c r="A19" s="75">
        <v>10211</v>
      </c>
      <c r="B19" s="74" t="s">
        <v>62</v>
      </c>
      <c r="C19" s="79"/>
      <c r="D19" s="10"/>
      <c r="E19" s="25" t="s">
        <v>6</v>
      </c>
      <c r="F19" s="7" t="s">
        <v>6</v>
      </c>
      <c r="G19" s="24">
        <v>10211</v>
      </c>
      <c r="H19" s="25" t="s">
        <v>6</v>
      </c>
      <c r="I19" s="26" t="s">
        <v>7</v>
      </c>
      <c r="J19" s="24" t="s">
        <v>73</v>
      </c>
      <c r="K19" s="17">
        <v>1</v>
      </c>
      <c r="L19" s="43">
        <v>84240</v>
      </c>
      <c r="M19" s="52">
        <f t="shared" si="0"/>
        <v>84240</v>
      </c>
    </row>
    <row r="20" spans="1:13" x14ac:dyDescent="0.25">
      <c r="A20" s="75">
        <v>10212</v>
      </c>
      <c r="B20" s="74" t="s">
        <v>63</v>
      </c>
      <c r="C20" s="79"/>
      <c r="D20" s="10"/>
      <c r="E20" s="25" t="s">
        <v>6</v>
      </c>
      <c r="F20" s="7" t="s">
        <v>6</v>
      </c>
      <c r="G20" s="24">
        <v>10212</v>
      </c>
      <c r="H20" s="25" t="s">
        <v>6</v>
      </c>
      <c r="I20" s="26" t="s">
        <v>7</v>
      </c>
      <c r="J20" s="24" t="s">
        <v>73</v>
      </c>
      <c r="K20" s="17">
        <v>1</v>
      </c>
      <c r="L20" s="43">
        <v>520</v>
      </c>
      <c r="M20" s="52">
        <f t="shared" si="0"/>
        <v>520</v>
      </c>
    </row>
    <row r="21" spans="1:13" x14ac:dyDescent="0.25">
      <c r="A21" s="75" t="s">
        <v>51</v>
      </c>
      <c r="B21" s="74" t="s">
        <v>64</v>
      </c>
      <c r="C21" s="79"/>
      <c r="D21" s="7"/>
      <c r="E21" s="25" t="s">
        <v>6</v>
      </c>
      <c r="F21" s="7" t="s">
        <v>6</v>
      </c>
      <c r="G21" s="24" t="s">
        <v>51</v>
      </c>
      <c r="H21" s="25" t="s">
        <v>6</v>
      </c>
      <c r="I21" s="26" t="s">
        <v>74</v>
      </c>
      <c r="J21" s="24" t="s">
        <v>73</v>
      </c>
      <c r="K21" s="17">
        <v>1</v>
      </c>
      <c r="L21" s="44">
        <v>52000</v>
      </c>
      <c r="M21" s="50">
        <f t="shared" si="0"/>
        <v>52000</v>
      </c>
    </row>
    <row r="22" spans="1:13" x14ac:dyDescent="0.25">
      <c r="A22" s="75" t="s">
        <v>52</v>
      </c>
      <c r="B22" s="74" t="s">
        <v>65</v>
      </c>
      <c r="C22" s="79"/>
      <c r="D22" s="7"/>
      <c r="E22" s="25" t="s">
        <v>6</v>
      </c>
      <c r="F22" s="7" t="s">
        <v>6</v>
      </c>
      <c r="G22" s="24" t="s">
        <v>52</v>
      </c>
      <c r="H22" s="25" t="s">
        <v>6</v>
      </c>
      <c r="I22" s="26" t="s">
        <v>75</v>
      </c>
      <c r="J22" s="24" t="s">
        <v>73</v>
      </c>
      <c r="K22" s="17">
        <v>1</v>
      </c>
      <c r="L22" s="43">
        <v>46800</v>
      </c>
      <c r="M22" s="52">
        <f t="shared" si="0"/>
        <v>46800</v>
      </c>
    </row>
    <row r="23" spans="1:13" x14ac:dyDescent="0.25">
      <c r="A23" s="75" t="s">
        <v>53</v>
      </c>
      <c r="B23" s="74" t="s">
        <v>66</v>
      </c>
      <c r="C23" s="79"/>
      <c r="D23" s="10"/>
      <c r="E23" s="25" t="s">
        <v>6</v>
      </c>
      <c r="F23" s="7" t="s">
        <v>6</v>
      </c>
      <c r="G23" s="24" t="s">
        <v>53</v>
      </c>
      <c r="H23" s="25" t="s">
        <v>6</v>
      </c>
      <c r="I23" s="26" t="s">
        <v>76</v>
      </c>
      <c r="J23" s="24" t="s">
        <v>73</v>
      </c>
      <c r="K23" s="17">
        <v>1</v>
      </c>
      <c r="L23" s="43">
        <v>10400</v>
      </c>
      <c r="M23" s="52">
        <f t="shared" si="0"/>
        <v>10400</v>
      </c>
    </row>
    <row r="24" spans="1:13" x14ac:dyDescent="0.25">
      <c r="A24" s="75" t="s">
        <v>54</v>
      </c>
      <c r="B24" s="74" t="s">
        <v>67</v>
      </c>
      <c r="C24" s="79"/>
      <c r="D24" s="10"/>
      <c r="E24" s="25" t="s">
        <v>6</v>
      </c>
      <c r="F24" s="7" t="s">
        <v>6</v>
      </c>
      <c r="G24" s="24" t="s">
        <v>54</v>
      </c>
      <c r="H24" s="25" t="s">
        <v>6</v>
      </c>
      <c r="I24" s="26" t="s">
        <v>77</v>
      </c>
      <c r="J24" s="24" t="s">
        <v>73</v>
      </c>
      <c r="K24" s="17">
        <v>1</v>
      </c>
      <c r="L24" s="43">
        <v>10400</v>
      </c>
      <c r="M24" s="52">
        <f t="shared" si="0"/>
        <v>10400</v>
      </c>
    </row>
    <row r="25" spans="1:13" x14ac:dyDescent="0.25">
      <c r="A25" s="75" t="s">
        <v>55</v>
      </c>
      <c r="B25" s="74" t="s">
        <v>68</v>
      </c>
      <c r="C25" s="79"/>
      <c r="D25" s="10"/>
      <c r="E25" s="25" t="s">
        <v>6</v>
      </c>
      <c r="F25" s="7" t="s">
        <v>6</v>
      </c>
      <c r="G25" s="24" t="s">
        <v>55</v>
      </c>
      <c r="H25" s="25" t="s">
        <v>6</v>
      </c>
      <c r="I25" s="26" t="s">
        <v>78</v>
      </c>
      <c r="J25" s="24" t="s">
        <v>73</v>
      </c>
      <c r="K25" s="17">
        <v>1</v>
      </c>
      <c r="L25" s="43">
        <v>52000</v>
      </c>
      <c r="M25" s="52">
        <f t="shared" si="0"/>
        <v>52000</v>
      </c>
    </row>
    <row r="26" spans="1:13" x14ac:dyDescent="0.25">
      <c r="A26" s="75" t="s">
        <v>56</v>
      </c>
      <c r="B26" s="74" t="s">
        <v>69</v>
      </c>
      <c r="C26" s="79"/>
      <c r="D26" s="10"/>
      <c r="E26" s="25" t="s">
        <v>6</v>
      </c>
      <c r="F26" s="7" t="s">
        <v>6</v>
      </c>
      <c r="G26" s="24" t="s">
        <v>56</v>
      </c>
      <c r="H26" s="25" t="s">
        <v>6</v>
      </c>
      <c r="I26" s="26" t="s">
        <v>79</v>
      </c>
      <c r="J26" s="24" t="s">
        <v>73</v>
      </c>
      <c r="K26" s="17">
        <v>1</v>
      </c>
      <c r="L26" s="43">
        <v>14560</v>
      </c>
      <c r="M26" s="52">
        <f t="shared" si="0"/>
        <v>14560</v>
      </c>
    </row>
    <row r="27" spans="1:13" x14ac:dyDescent="0.25">
      <c r="A27" s="75" t="s">
        <v>57</v>
      </c>
      <c r="B27" s="74" t="s">
        <v>70</v>
      </c>
      <c r="C27" s="79"/>
      <c r="D27" s="10"/>
      <c r="E27" s="25" t="s">
        <v>6</v>
      </c>
      <c r="F27" s="7" t="s">
        <v>6</v>
      </c>
      <c r="G27" s="24" t="s">
        <v>57</v>
      </c>
      <c r="H27" s="25" t="s">
        <v>6</v>
      </c>
      <c r="I27" s="26" t="s">
        <v>80</v>
      </c>
      <c r="J27" s="24" t="s">
        <v>73</v>
      </c>
      <c r="K27" s="17">
        <v>1</v>
      </c>
      <c r="L27" s="43">
        <v>10400</v>
      </c>
      <c r="M27" s="52">
        <f t="shared" si="0"/>
        <v>10400</v>
      </c>
    </row>
    <row r="28" spans="1:13" x14ac:dyDescent="0.25">
      <c r="A28" s="75" t="s">
        <v>58</v>
      </c>
      <c r="B28" s="74" t="s">
        <v>71</v>
      </c>
      <c r="C28" s="79"/>
      <c r="D28" s="7"/>
      <c r="E28" s="25" t="s">
        <v>6</v>
      </c>
      <c r="F28" s="7" t="s">
        <v>6</v>
      </c>
      <c r="G28" s="24" t="s">
        <v>58</v>
      </c>
      <c r="H28" s="25" t="s">
        <v>6</v>
      </c>
      <c r="I28" s="26" t="s">
        <v>7</v>
      </c>
      <c r="J28" s="24" t="s">
        <v>73</v>
      </c>
      <c r="K28" s="17">
        <v>1</v>
      </c>
      <c r="L28" s="44">
        <v>1040</v>
      </c>
      <c r="M28" s="50">
        <f t="shared" si="0"/>
        <v>1040</v>
      </c>
    </row>
    <row r="29" spans="1:13" x14ac:dyDescent="0.25">
      <c r="A29" s="75">
        <v>10215</v>
      </c>
      <c r="B29" s="74" t="s">
        <v>72</v>
      </c>
      <c r="C29" s="79"/>
      <c r="D29" s="7"/>
      <c r="E29" s="25" t="s">
        <v>6</v>
      </c>
      <c r="F29" s="7" t="s">
        <v>6</v>
      </c>
      <c r="G29" s="24">
        <v>10215</v>
      </c>
      <c r="H29" s="25" t="s">
        <v>6</v>
      </c>
      <c r="I29" s="26" t="s">
        <v>7</v>
      </c>
      <c r="J29" s="24" t="s">
        <v>73</v>
      </c>
      <c r="K29" s="17">
        <v>1</v>
      </c>
      <c r="L29" s="44">
        <v>520</v>
      </c>
      <c r="M29" s="50">
        <f t="shared" si="0"/>
        <v>520</v>
      </c>
    </row>
    <row r="30" spans="1:13" ht="15.75" thickBot="1" x14ac:dyDescent="0.3">
      <c r="A30" s="82"/>
      <c r="B30" s="83"/>
      <c r="C30" s="84"/>
      <c r="D30" s="8"/>
      <c r="E30" s="27"/>
      <c r="F30" s="8"/>
      <c r="G30" s="27"/>
      <c r="H30" s="28"/>
      <c r="I30" s="29"/>
      <c r="J30" s="27"/>
      <c r="K30" s="85"/>
      <c r="L30" s="45"/>
      <c r="M30" s="53"/>
    </row>
    <row r="31" spans="1:13" x14ac:dyDescent="0.25">
      <c r="A31" s="293" t="s">
        <v>9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293"/>
      <c r="M31" s="20">
        <f>SUM(M15:M30)</f>
        <v>930313.28</v>
      </c>
    </row>
    <row r="33" spans="2:13" x14ac:dyDescent="0.25">
      <c r="B33" s="18"/>
      <c r="C33" s="109"/>
      <c r="D33" s="68"/>
      <c r="E33" s="62"/>
      <c r="F33" s="62"/>
      <c r="G33" s="62"/>
      <c r="H33" s="62"/>
      <c r="I33" s="62"/>
      <c r="J33" s="62"/>
      <c r="K33" s="14"/>
      <c r="L33" s="18"/>
      <c r="M33" s="32"/>
    </row>
  </sheetData>
  <mergeCells count="5">
    <mergeCell ref="A3:M3"/>
    <mergeCell ref="H8:L8"/>
    <mergeCell ref="H9:L9"/>
    <mergeCell ref="H10:L10"/>
    <mergeCell ref="A31:L31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15EAD-A439-42D1-8385-66B5758AB164}">
  <dimension ref="A1:Q189"/>
  <sheetViews>
    <sheetView zoomScale="80" zoomScaleNormal="80" workbookViewId="0">
      <pane ySplit="1" topLeftCell="A2" activePane="bottomLeft" state="frozen"/>
      <selection pane="bottomLeft" activeCell="C5" sqref="C5"/>
    </sheetView>
  </sheetViews>
  <sheetFormatPr defaultColWidth="9.140625" defaultRowHeight="15" x14ac:dyDescent="0.25"/>
  <cols>
    <col min="1" max="1" width="16.7109375" style="5" customWidth="1"/>
    <col min="2" max="2" width="100.7109375" style="112" customWidth="1"/>
    <col min="3" max="3" width="15.7109375" style="9" customWidth="1"/>
    <col min="4" max="4" width="23.42578125" style="9" customWidth="1"/>
    <col min="5" max="5" width="28.7109375" style="9" bestFit="1" customWidth="1"/>
    <col min="6" max="6" width="23.5703125" style="9" bestFit="1" customWidth="1"/>
    <col min="7" max="7" width="18.42578125" style="9" bestFit="1" customWidth="1"/>
    <col min="8" max="8" width="15" style="9" bestFit="1" customWidth="1"/>
    <col min="9" max="9" width="26.5703125" style="9" bestFit="1" customWidth="1"/>
    <col min="10" max="10" width="15.7109375" style="9" customWidth="1"/>
    <col min="11" max="11" width="15.7109375" style="217" customWidth="1"/>
    <col min="12" max="13" width="15.7109375" style="46" customWidth="1"/>
    <col min="14" max="16" width="9.140625" style="107"/>
    <col min="17" max="17" width="9.85546875" style="107" bestFit="1" customWidth="1"/>
    <col min="18" max="16384" width="9.140625" style="107"/>
  </cols>
  <sheetData>
    <row r="1" spans="1:15" ht="45.75" thickBot="1" x14ac:dyDescent="0.3">
      <c r="A1" s="94" t="s">
        <v>366</v>
      </c>
      <c r="B1" s="95" t="s">
        <v>0</v>
      </c>
      <c r="C1" s="106" t="s">
        <v>1</v>
      </c>
      <c r="D1" s="97" t="s">
        <v>84</v>
      </c>
      <c r="E1" s="95" t="s">
        <v>82</v>
      </c>
      <c r="F1" s="97" t="s">
        <v>81</v>
      </c>
      <c r="G1" s="98" t="s">
        <v>2</v>
      </c>
      <c r="H1" s="96" t="s">
        <v>49</v>
      </c>
      <c r="I1" s="94" t="s">
        <v>83</v>
      </c>
      <c r="J1" s="95" t="s">
        <v>378</v>
      </c>
      <c r="K1" s="207" t="s">
        <v>379</v>
      </c>
      <c r="L1" s="100" t="s">
        <v>380</v>
      </c>
      <c r="M1" s="101" t="s">
        <v>381</v>
      </c>
    </row>
    <row r="3" spans="1:15" s="109" customFormat="1" x14ac:dyDescent="0.25">
      <c r="A3" s="283" t="s">
        <v>3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</row>
    <row r="5" spans="1:15" s="109" customFormat="1" x14ac:dyDescent="0.25">
      <c r="A5" s="68"/>
      <c r="B5" s="110" t="s">
        <v>4</v>
      </c>
      <c r="C5" s="136" t="s">
        <v>415</v>
      </c>
      <c r="D5" s="104"/>
      <c r="E5" s="105"/>
      <c r="F5" s="62"/>
      <c r="G5" s="62"/>
      <c r="H5" s="62"/>
      <c r="I5" s="62"/>
      <c r="J5" s="62"/>
      <c r="K5" s="208"/>
      <c r="L5" s="62"/>
      <c r="M5" s="62"/>
    </row>
    <row r="6" spans="1:15" s="109" customFormat="1" x14ac:dyDescent="0.25">
      <c r="A6" s="68"/>
      <c r="B6" s="110" t="s">
        <v>5</v>
      </c>
      <c r="C6" s="136" t="s">
        <v>50</v>
      </c>
      <c r="D6" s="104"/>
      <c r="E6" s="105"/>
      <c r="F6" s="62"/>
      <c r="G6" s="62"/>
      <c r="H6" s="62"/>
      <c r="I6" s="62"/>
      <c r="J6" s="62"/>
      <c r="K6" s="208"/>
      <c r="L6" s="62"/>
      <c r="M6" s="62"/>
    </row>
    <row r="7" spans="1:15" s="109" customFormat="1" ht="15.75" thickBot="1" x14ac:dyDescent="0.3">
      <c r="A7" s="68"/>
      <c r="B7" s="18"/>
      <c r="C7" s="68"/>
      <c r="D7" s="68"/>
      <c r="E7" s="62"/>
      <c r="F7" s="62"/>
      <c r="G7" s="62"/>
      <c r="H7" s="62"/>
      <c r="I7" s="62"/>
      <c r="J7" s="62"/>
      <c r="K7" s="208"/>
      <c r="L7" s="62"/>
      <c r="M7" s="62"/>
    </row>
    <row r="8" spans="1:15" s="109" customFormat="1" x14ac:dyDescent="0.25">
      <c r="A8" s="68"/>
      <c r="B8" s="18"/>
      <c r="C8" s="67"/>
      <c r="D8" s="67"/>
      <c r="E8" s="19"/>
      <c r="F8" s="19"/>
      <c r="G8" s="19"/>
      <c r="H8" s="284" t="s">
        <v>102</v>
      </c>
      <c r="I8" s="285"/>
      <c r="J8" s="285"/>
      <c r="K8" s="285"/>
      <c r="L8" s="286"/>
      <c r="M8" s="123">
        <f>+M24+M43+M69+M80+M125+M148+M181+M189</f>
        <v>2987023.0381000005</v>
      </c>
    </row>
    <row r="9" spans="1:15" x14ac:dyDescent="0.25">
      <c r="C9" s="69"/>
      <c r="D9" s="69"/>
      <c r="E9" s="46"/>
      <c r="F9" s="46"/>
      <c r="G9" s="46"/>
      <c r="H9" s="287" t="s">
        <v>99</v>
      </c>
      <c r="I9" s="288"/>
      <c r="J9" s="288"/>
      <c r="K9" s="288"/>
      <c r="L9" s="289"/>
      <c r="M9" s="124">
        <f>+M8*0.2</f>
        <v>597404.60762000014</v>
      </c>
    </row>
    <row r="10" spans="1:15" s="109" customFormat="1" ht="15.75" thickBot="1" x14ac:dyDescent="0.3">
      <c r="A10" s="68"/>
      <c r="B10" s="18"/>
      <c r="C10" s="67"/>
      <c r="D10" s="67"/>
      <c r="E10" s="19"/>
      <c r="F10" s="19"/>
      <c r="G10" s="19"/>
      <c r="H10" s="290" t="s">
        <v>100</v>
      </c>
      <c r="I10" s="291"/>
      <c r="J10" s="291"/>
      <c r="K10" s="291"/>
      <c r="L10" s="292"/>
      <c r="M10" s="125">
        <f>+M8+M9</f>
        <v>3584427.6457200004</v>
      </c>
    </row>
    <row r="13" spans="1:15" ht="15.75" thickBot="1" x14ac:dyDescent="0.3">
      <c r="A13" s="108" t="s">
        <v>87</v>
      </c>
      <c r="B13" s="18"/>
      <c r="C13" s="68"/>
      <c r="D13" s="68"/>
      <c r="E13" s="62"/>
      <c r="F13" s="62"/>
      <c r="G13" s="62"/>
      <c r="H13" s="62"/>
      <c r="I13" s="62"/>
      <c r="J13" s="62"/>
      <c r="K13" s="208"/>
      <c r="L13" s="62"/>
      <c r="M13" s="62"/>
    </row>
    <row r="14" spans="1:15" s="5" customFormat="1" ht="45.75" thickBot="1" x14ac:dyDescent="0.3">
      <c r="A14" s="12" t="s">
        <v>366</v>
      </c>
      <c r="B14" s="2" t="s">
        <v>0</v>
      </c>
      <c r="C14" s="102" t="s">
        <v>1</v>
      </c>
      <c r="D14" s="1" t="s">
        <v>84</v>
      </c>
      <c r="E14" s="2" t="s">
        <v>82</v>
      </c>
      <c r="F14" s="1" t="s">
        <v>81</v>
      </c>
      <c r="G14" s="2" t="s">
        <v>2</v>
      </c>
      <c r="H14" s="103" t="s">
        <v>85</v>
      </c>
      <c r="I14" s="12" t="s">
        <v>83</v>
      </c>
      <c r="J14" s="2" t="s">
        <v>378</v>
      </c>
      <c r="K14" s="209" t="s">
        <v>379</v>
      </c>
      <c r="L14" s="3" t="s">
        <v>380</v>
      </c>
      <c r="M14" s="4" t="s">
        <v>381</v>
      </c>
    </row>
    <row r="15" spans="1:15" x14ac:dyDescent="0.25">
      <c r="A15" s="115">
        <v>20201</v>
      </c>
      <c r="B15" s="116" t="s">
        <v>365</v>
      </c>
      <c r="C15" s="22" t="s">
        <v>6</v>
      </c>
      <c r="D15" s="6"/>
      <c r="E15" s="21" t="s">
        <v>6</v>
      </c>
      <c r="F15" s="6" t="s">
        <v>6</v>
      </c>
      <c r="G15" s="21" t="s">
        <v>6</v>
      </c>
      <c r="H15" s="22" t="s">
        <v>6</v>
      </c>
      <c r="I15" s="23" t="s">
        <v>7</v>
      </c>
      <c r="J15" s="21" t="s">
        <v>15</v>
      </c>
      <c r="K15" s="218">
        <v>3658</v>
      </c>
      <c r="L15" s="48">
        <v>0.73</v>
      </c>
      <c r="M15" s="126">
        <f>L15*K15</f>
        <v>2670.34</v>
      </c>
    </row>
    <row r="16" spans="1:15" s="117" customFormat="1" x14ac:dyDescent="0.25">
      <c r="A16" s="75">
        <v>20208</v>
      </c>
      <c r="B16" s="74" t="s">
        <v>90</v>
      </c>
      <c r="C16" s="25" t="s">
        <v>6</v>
      </c>
      <c r="D16" s="7"/>
      <c r="E16" s="24" t="s">
        <v>6</v>
      </c>
      <c r="F16" s="7" t="s">
        <v>6</v>
      </c>
      <c r="G16" s="24" t="s">
        <v>6</v>
      </c>
      <c r="H16" s="25" t="s">
        <v>6</v>
      </c>
      <c r="I16" s="26" t="s">
        <v>7</v>
      </c>
      <c r="J16" s="24" t="s">
        <v>73</v>
      </c>
      <c r="K16" s="210">
        <v>1</v>
      </c>
      <c r="L16" s="44">
        <v>520</v>
      </c>
      <c r="M16" s="124">
        <f t="shared" ref="M16:M22" si="0">L16*K16</f>
        <v>520</v>
      </c>
      <c r="O16" s="107"/>
    </row>
    <row r="17" spans="1:13" x14ac:dyDescent="0.25">
      <c r="A17" s="75">
        <v>20212</v>
      </c>
      <c r="B17" s="80" t="s">
        <v>91</v>
      </c>
      <c r="C17" s="56" t="s">
        <v>6</v>
      </c>
      <c r="D17" s="10"/>
      <c r="E17" s="30" t="s">
        <v>6</v>
      </c>
      <c r="F17" s="10" t="s">
        <v>6</v>
      </c>
      <c r="G17" s="24" t="s">
        <v>6</v>
      </c>
      <c r="H17" s="25" t="s">
        <v>6</v>
      </c>
      <c r="I17" s="26" t="s">
        <v>7</v>
      </c>
      <c r="J17" s="30" t="s">
        <v>15</v>
      </c>
      <c r="K17" s="206">
        <v>68318</v>
      </c>
      <c r="L17" s="43">
        <v>7.0000000000000007E-2</v>
      </c>
      <c r="M17" s="127">
        <f t="shared" si="0"/>
        <v>4782.26</v>
      </c>
    </row>
    <row r="18" spans="1:13" x14ac:dyDescent="0.25">
      <c r="A18" s="75">
        <v>20301</v>
      </c>
      <c r="B18" s="80" t="s">
        <v>92</v>
      </c>
      <c r="C18" s="56" t="s">
        <v>6</v>
      </c>
      <c r="D18" s="10"/>
      <c r="E18" s="30" t="s">
        <v>6</v>
      </c>
      <c r="F18" s="10" t="s">
        <v>6</v>
      </c>
      <c r="G18" s="24" t="s">
        <v>6</v>
      </c>
      <c r="H18" s="25" t="s">
        <v>6</v>
      </c>
      <c r="I18" s="26" t="s">
        <v>75</v>
      </c>
      <c r="J18" s="30" t="s">
        <v>25</v>
      </c>
      <c r="K18" s="206">
        <v>6</v>
      </c>
      <c r="L18" s="43">
        <v>20.8</v>
      </c>
      <c r="M18" s="127">
        <f t="shared" si="0"/>
        <v>124.80000000000001</v>
      </c>
    </row>
    <row r="19" spans="1:13" x14ac:dyDescent="0.25">
      <c r="A19" s="75">
        <v>20305</v>
      </c>
      <c r="B19" s="74" t="s">
        <v>93</v>
      </c>
      <c r="C19" s="25" t="s">
        <v>6</v>
      </c>
      <c r="D19" s="7"/>
      <c r="E19" s="24" t="s">
        <v>6</v>
      </c>
      <c r="F19" s="7" t="s">
        <v>6</v>
      </c>
      <c r="G19" s="24" t="s">
        <v>6</v>
      </c>
      <c r="H19" s="25" t="s">
        <v>6</v>
      </c>
      <c r="I19" s="26" t="s">
        <v>75</v>
      </c>
      <c r="J19" s="24" t="s">
        <v>25</v>
      </c>
      <c r="K19" s="210">
        <v>45</v>
      </c>
      <c r="L19" s="44">
        <v>8.32</v>
      </c>
      <c r="M19" s="124">
        <f t="shared" si="0"/>
        <v>374.40000000000003</v>
      </c>
    </row>
    <row r="20" spans="1:13" x14ac:dyDescent="0.25">
      <c r="A20" s="73" t="s">
        <v>88</v>
      </c>
      <c r="B20" s="74" t="s">
        <v>94</v>
      </c>
      <c r="C20" s="56" t="s">
        <v>6</v>
      </c>
      <c r="D20" s="10" t="s">
        <v>96</v>
      </c>
      <c r="E20" s="30" t="s">
        <v>6</v>
      </c>
      <c r="F20" s="10" t="s">
        <v>6</v>
      </c>
      <c r="G20" s="24" t="s">
        <v>6</v>
      </c>
      <c r="H20" s="25" t="s">
        <v>6</v>
      </c>
      <c r="I20" s="26" t="s">
        <v>75</v>
      </c>
      <c r="J20" s="30" t="s">
        <v>10</v>
      </c>
      <c r="K20" s="206">
        <v>23</v>
      </c>
      <c r="L20" s="43">
        <v>53.04</v>
      </c>
      <c r="M20" s="127">
        <f t="shared" si="0"/>
        <v>1219.92</v>
      </c>
    </row>
    <row r="21" spans="1:13" x14ac:dyDescent="0.25">
      <c r="A21" s="73" t="s">
        <v>89</v>
      </c>
      <c r="B21" s="74" t="s">
        <v>94</v>
      </c>
      <c r="C21" s="56" t="s">
        <v>6</v>
      </c>
      <c r="D21" s="10" t="s">
        <v>97</v>
      </c>
      <c r="E21" s="30" t="s">
        <v>6</v>
      </c>
      <c r="F21" s="10" t="s">
        <v>6</v>
      </c>
      <c r="G21" s="24" t="s">
        <v>6</v>
      </c>
      <c r="H21" s="25" t="s">
        <v>6</v>
      </c>
      <c r="I21" s="26" t="s">
        <v>75</v>
      </c>
      <c r="J21" s="30" t="s">
        <v>10</v>
      </c>
      <c r="K21" s="206">
        <v>11</v>
      </c>
      <c r="L21" s="43">
        <v>57.2</v>
      </c>
      <c r="M21" s="127">
        <f t="shared" si="0"/>
        <v>629.20000000000005</v>
      </c>
    </row>
    <row r="22" spans="1:13" ht="30" x14ac:dyDescent="0.25">
      <c r="A22" s="73">
        <v>20401</v>
      </c>
      <c r="B22" s="74" t="s">
        <v>95</v>
      </c>
      <c r="C22" s="56" t="s">
        <v>6</v>
      </c>
      <c r="D22" s="10" t="s">
        <v>98</v>
      </c>
      <c r="E22" s="30" t="s">
        <v>6</v>
      </c>
      <c r="F22" s="10" t="s">
        <v>6</v>
      </c>
      <c r="G22" s="24" t="s">
        <v>6</v>
      </c>
      <c r="H22" s="25" t="s">
        <v>6</v>
      </c>
      <c r="I22" s="26" t="s">
        <v>7</v>
      </c>
      <c r="J22" s="30" t="s">
        <v>25</v>
      </c>
      <c r="K22" s="206">
        <v>1</v>
      </c>
      <c r="L22" s="43">
        <v>3640</v>
      </c>
      <c r="M22" s="127">
        <f t="shared" si="0"/>
        <v>3640</v>
      </c>
    </row>
    <row r="23" spans="1:13" ht="15.75" thickBot="1" x14ac:dyDescent="0.3">
      <c r="A23" s="82"/>
      <c r="B23" s="83"/>
      <c r="C23" s="128"/>
      <c r="D23" s="11"/>
      <c r="E23" s="31"/>
      <c r="F23" s="11"/>
      <c r="G23" s="27"/>
      <c r="H23" s="28"/>
      <c r="I23" s="29"/>
      <c r="J23" s="31"/>
      <c r="K23" s="211"/>
      <c r="L23" s="47"/>
      <c r="M23" s="129"/>
    </row>
    <row r="24" spans="1:13" x14ac:dyDescent="0.25">
      <c r="A24" s="293" t="s">
        <v>9</v>
      </c>
      <c r="B24" s="293"/>
      <c r="C24" s="293"/>
      <c r="D24" s="293"/>
      <c r="E24" s="293"/>
      <c r="F24" s="293"/>
      <c r="G24" s="293"/>
      <c r="H24" s="293"/>
      <c r="I24" s="293"/>
      <c r="J24" s="293"/>
      <c r="K24" s="293"/>
      <c r="L24" s="293"/>
      <c r="M24" s="19">
        <f>SUM(M15:M23)</f>
        <v>13960.920000000002</v>
      </c>
    </row>
    <row r="25" spans="1:13" x14ac:dyDescent="0.25">
      <c r="A25" s="68"/>
      <c r="B25" s="32"/>
      <c r="C25" s="68"/>
      <c r="D25" s="68"/>
      <c r="E25" s="62"/>
      <c r="F25" s="62"/>
      <c r="G25" s="62"/>
      <c r="H25" s="62"/>
      <c r="I25" s="62"/>
      <c r="J25" s="62"/>
      <c r="K25" s="208"/>
      <c r="L25" s="62"/>
      <c r="M25" s="19"/>
    </row>
    <row r="26" spans="1:13" ht="15.75" thickBot="1" x14ac:dyDescent="0.3">
      <c r="A26" s="108" t="s">
        <v>103</v>
      </c>
      <c r="B26" s="18"/>
      <c r="C26" s="68"/>
      <c r="D26" s="68"/>
      <c r="E26" s="62"/>
      <c r="F26" s="62"/>
      <c r="G26" s="62"/>
      <c r="H26" s="62"/>
      <c r="I26" s="62"/>
      <c r="J26" s="62"/>
      <c r="K26" s="208"/>
      <c r="L26" s="62"/>
      <c r="M26" s="62"/>
    </row>
    <row r="27" spans="1:13" s="5" customFormat="1" ht="45.75" thickBot="1" x14ac:dyDescent="0.3">
      <c r="A27" s="12" t="s">
        <v>366</v>
      </c>
      <c r="B27" s="2" t="s">
        <v>0</v>
      </c>
      <c r="C27" s="102" t="s">
        <v>1</v>
      </c>
      <c r="D27" s="1" t="s">
        <v>84</v>
      </c>
      <c r="E27" s="2" t="s">
        <v>82</v>
      </c>
      <c r="F27" s="1" t="s">
        <v>81</v>
      </c>
      <c r="G27" s="2" t="s">
        <v>2</v>
      </c>
      <c r="H27" s="103" t="s">
        <v>85</v>
      </c>
      <c r="I27" s="12" t="s">
        <v>83</v>
      </c>
      <c r="J27" s="2" t="s">
        <v>378</v>
      </c>
      <c r="K27" s="209" t="s">
        <v>379</v>
      </c>
      <c r="L27" s="3" t="s">
        <v>380</v>
      </c>
      <c r="M27" s="4" t="s">
        <v>381</v>
      </c>
    </row>
    <row r="28" spans="1:13" x14ac:dyDescent="0.25">
      <c r="A28" s="115">
        <v>30101</v>
      </c>
      <c r="B28" s="118" t="s">
        <v>11</v>
      </c>
      <c r="C28" s="22" t="s">
        <v>6</v>
      </c>
      <c r="D28" s="6"/>
      <c r="E28" s="21" t="s">
        <v>6</v>
      </c>
      <c r="F28" s="6" t="s">
        <v>6</v>
      </c>
      <c r="G28" s="33" t="s">
        <v>6</v>
      </c>
      <c r="H28" s="6" t="s">
        <v>6</v>
      </c>
      <c r="I28" s="34" t="s">
        <v>75</v>
      </c>
      <c r="J28" s="21" t="s">
        <v>268</v>
      </c>
      <c r="K28" s="218">
        <v>9130</v>
      </c>
      <c r="L28" s="48">
        <v>4.12</v>
      </c>
      <c r="M28" s="126">
        <f>L28*K28</f>
        <v>37615.599999999999</v>
      </c>
    </row>
    <row r="29" spans="1:13" x14ac:dyDescent="0.25">
      <c r="A29" s="77">
        <v>30102</v>
      </c>
      <c r="B29" s="86" t="s">
        <v>105</v>
      </c>
      <c r="C29" s="56" t="s">
        <v>6</v>
      </c>
      <c r="D29" s="10"/>
      <c r="E29" s="30" t="s">
        <v>6</v>
      </c>
      <c r="F29" s="10" t="s">
        <v>6</v>
      </c>
      <c r="G29" s="35" t="s">
        <v>6</v>
      </c>
      <c r="H29" s="10" t="s">
        <v>6</v>
      </c>
      <c r="I29" s="36" t="s">
        <v>75</v>
      </c>
      <c r="J29" s="30" t="s">
        <v>269</v>
      </c>
      <c r="K29" s="206">
        <v>1500</v>
      </c>
      <c r="L29" s="43">
        <v>2.2599999999999998</v>
      </c>
      <c r="M29" s="127">
        <f t="shared" ref="M29:M37" si="1">L29*K29</f>
        <v>3389.9999999999995</v>
      </c>
    </row>
    <row r="30" spans="1:13" x14ac:dyDescent="0.25">
      <c r="A30" s="77">
        <v>30103</v>
      </c>
      <c r="B30" s="86" t="s">
        <v>106</v>
      </c>
      <c r="C30" s="56" t="s">
        <v>6</v>
      </c>
      <c r="D30" s="10"/>
      <c r="E30" s="30" t="s">
        <v>6</v>
      </c>
      <c r="F30" s="10" t="s">
        <v>6</v>
      </c>
      <c r="G30" s="35" t="s">
        <v>6</v>
      </c>
      <c r="H30" s="10" t="s">
        <v>6</v>
      </c>
      <c r="I30" s="59" t="s">
        <v>75</v>
      </c>
      <c r="J30" s="30" t="s">
        <v>269</v>
      </c>
      <c r="K30" s="206">
        <v>6880</v>
      </c>
      <c r="L30" s="43">
        <v>5.77</v>
      </c>
      <c r="M30" s="127">
        <f t="shared" si="1"/>
        <v>39697.599999999999</v>
      </c>
    </row>
    <row r="31" spans="1:13" x14ac:dyDescent="0.25">
      <c r="A31" s="77">
        <v>30107</v>
      </c>
      <c r="B31" s="86" t="s">
        <v>107</v>
      </c>
      <c r="C31" s="56" t="s">
        <v>6</v>
      </c>
      <c r="D31" s="10"/>
      <c r="E31" s="30" t="s">
        <v>6</v>
      </c>
      <c r="F31" s="10" t="s">
        <v>6</v>
      </c>
      <c r="G31" s="35" t="s">
        <v>6</v>
      </c>
      <c r="H31" s="10" t="s">
        <v>6</v>
      </c>
      <c r="I31" s="59" t="s">
        <v>75</v>
      </c>
      <c r="J31" s="30" t="s">
        <v>269</v>
      </c>
      <c r="K31" s="206">
        <v>624</v>
      </c>
      <c r="L31" s="43">
        <v>9.65</v>
      </c>
      <c r="M31" s="127">
        <f t="shared" si="1"/>
        <v>6021.6</v>
      </c>
    </row>
    <row r="32" spans="1:13" x14ac:dyDescent="0.25">
      <c r="A32" s="77">
        <v>30201</v>
      </c>
      <c r="B32" s="86" t="s">
        <v>108</v>
      </c>
      <c r="C32" s="56" t="s">
        <v>6</v>
      </c>
      <c r="D32" s="10"/>
      <c r="E32" s="30" t="s">
        <v>6</v>
      </c>
      <c r="F32" s="10" t="s">
        <v>6</v>
      </c>
      <c r="G32" s="35" t="s">
        <v>6</v>
      </c>
      <c r="H32" s="10" t="s">
        <v>6</v>
      </c>
      <c r="I32" s="59" t="s">
        <v>75</v>
      </c>
      <c r="J32" s="30" t="s">
        <v>10</v>
      </c>
      <c r="K32" s="206">
        <v>40</v>
      </c>
      <c r="L32" s="43">
        <v>11.96</v>
      </c>
      <c r="M32" s="127">
        <f t="shared" si="1"/>
        <v>478.40000000000003</v>
      </c>
    </row>
    <row r="33" spans="1:17" ht="45" x14ac:dyDescent="0.25">
      <c r="A33" s="77" t="s">
        <v>13</v>
      </c>
      <c r="B33" s="86" t="s">
        <v>12</v>
      </c>
      <c r="C33" s="56" t="s">
        <v>6</v>
      </c>
      <c r="D33" s="10" t="s">
        <v>386</v>
      </c>
      <c r="E33" s="30" t="s">
        <v>6</v>
      </c>
      <c r="F33" s="10" t="s">
        <v>6</v>
      </c>
      <c r="G33" s="35" t="s">
        <v>6</v>
      </c>
      <c r="H33" s="10" t="s">
        <v>6</v>
      </c>
      <c r="I33" s="59" t="s">
        <v>75</v>
      </c>
      <c r="J33" s="30" t="s">
        <v>269</v>
      </c>
      <c r="K33" s="206">
        <v>61786</v>
      </c>
      <c r="L33" s="43">
        <v>10.39</v>
      </c>
      <c r="M33" s="127">
        <f t="shared" si="1"/>
        <v>641956.54</v>
      </c>
    </row>
    <row r="34" spans="1:17" x14ac:dyDescent="0.25">
      <c r="A34" s="221"/>
      <c r="B34" s="222"/>
      <c r="C34" s="223"/>
      <c r="D34" s="224"/>
      <c r="E34" s="225"/>
      <c r="F34" s="224"/>
      <c r="G34" s="226"/>
      <c r="H34" s="224"/>
      <c r="I34" s="227"/>
      <c r="J34" s="225"/>
      <c r="K34" s="228"/>
      <c r="L34" s="197"/>
      <c r="M34" s="198"/>
      <c r="Q34" s="113"/>
    </row>
    <row r="35" spans="1:17" x14ac:dyDescent="0.25">
      <c r="A35" s="77" t="s">
        <v>104</v>
      </c>
      <c r="B35" s="86" t="s">
        <v>12</v>
      </c>
      <c r="C35" s="56" t="s">
        <v>6</v>
      </c>
      <c r="D35" s="10" t="s">
        <v>111</v>
      </c>
      <c r="E35" s="30" t="s">
        <v>6</v>
      </c>
      <c r="F35" s="10" t="s">
        <v>6</v>
      </c>
      <c r="G35" s="35" t="s">
        <v>6</v>
      </c>
      <c r="H35" s="10" t="s">
        <v>6</v>
      </c>
      <c r="I35" s="59" t="s">
        <v>75</v>
      </c>
      <c r="J35" s="30" t="s">
        <v>269</v>
      </c>
      <c r="K35" s="206">
        <v>328</v>
      </c>
      <c r="L35" s="43">
        <v>14.18</v>
      </c>
      <c r="M35" s="127">
        <f t="shared" si="1"/>
        <v>4651.04</v>
      </c>
    </row>
    <row r="36" spans="1:17" x14ac:dyDescent="0.25">
      <c r="A36" s="221"/>
      <c r="B36" s="222"/>
      <c r="C36" s="223"/>
      <c r="D36" s="224"/>
      <c r="E36" s="225"/>
      <c r="F36" s="224"/>
      <c r="G36" s="226"/>
      <c r="H36" s="224"/>
      <c r="I36" s="227"/>
      <c r="J36" s="225"/>
      <c r="K36" s="228"/>
      <c r="L36" s="197"/>
      <c r="M36" s="198"/>
    </row>
    <row r="37" spans="1:17" x14ac:dyDescent="0.25">
      <c r="A37" s="77">
        <v>30604</v>
      </c>
      <c r="B37" s="86" t="s">
        <v>109</v>
      </c>
      <c r="C37" s="56" t="s">
        <v>6</v>
      </c>
      <c r="D37" s="10"/>
      <c r="E37" s="30" t="s">
        <v>6</v>
      </c>
      <c r="F37" s="10" t="s">
        <v>6</v>
      </c>
      <c r="G37" s="35" t="s">
        <v>6</v>
      </c>
      <c r="H37" s="10" t="s">
        <v>6</v>
      </c>
      <c r="I37" s="59" t="s">
        <v>75</v>
      </c>
      <c r="J37" s="30" t="s">
        <v>15</v>
      </c>
      <c r="K37" s="206">
        <v>10167</v>
      </c>
      <c r="L37" s="43">
        <v>0.1</v>
      </c>
      <c r="M37" s="127">
        <f t="shared" si="1"/>
        <v>1016.7</v>
      </c>
    </row>
    <row r="38" spans="1:17" x14ac:dyDescent="0.25">
      <c r="A38" s="193"/>
      <c r="B38" s="194"/>
      <c r="C38" s="195"/>
      <c r="D38" s="177"/>
      <c r="E38" s="185"/>
      <c r="F38" s="177"/>
      <c r="G38" s="184"/>
      <c r="H38" s="177"/>
      <c r="I38" s="196"/>
      <c r="J38" s="185"/>
      <c r="K38" s="215"/>
      <c r="L38" s="43"/>
      <c r="M38" s="127"/>
    </row>
    <row r="39" spans="1:17" ht="15.75" x14ac:dyDescent="0.25">
      <c r="A39" s="137"/>
      <c r="B39" s="166" t="s">
        <v>358</v>
      </c>
      <c r="C39" s="138"/>
      <c r="D39" s="138"/>
      <c r="E39" s="138"/>
      <c r="F39" s="138"/>
      <c r="G39" s="138"/>
      <c r="H39" s="138"/>
      <c r="I39" s="138"/>
      <c r="J39" s="138"/>
      <c r="K39" s="219"/>
      <c r="L39" s="139"/>
      <c r="M39" s="140"/>
    </row>
    <row r="40" spans="1:17" x14ac:dyDescent="0.25">
      <c r="A40" s="77">
        <v>30108</v>
      </c>
      <c r="B40" s="86" t="s">
        <v>107</v>
      </c>
      <c r="C40" s="56" t="s">
        <v>6</v>
      </c>
      <c r="D40" s="10"/>
      <c r="E40" s="30" t="s">
        <v>6</v>
      </c>
      <c r="F40" s="10" t="s">
        <v>6</v>
      </c>
      <c r="G40" s="35" t="s">
        <v>6</v>
      </c>
      <c r="H40" s="10" t="s">
        <v>6</v>
      </c>
      <c r="I40" s="59" t="s">
        <v>356</v>
      </c>
      <c r="J40" s="30" t="s">
        <v>10</v>
      </c>
      <c r="K40" s="206">
        <v>425</v>
      </c>
      <c r="L40" s="43">
        <v>49.92</v>
      </c>
      <c r="M40" s="127">
        <f t="shared" ref="M40:M41" si="2">L40*K40</f>
        <v>21216</v>
      </c>
    </row>
    <row r="41" spans="1:17" x14ac:dyDescent="0.25">
      <c r="A41" s="77">
        <v>30702</v>
      </c>
      <c r="B41" s="86" t="s">
        <v>110</v>
      </c>
      <c r="C41" s="56" t="s">
        <v>6</v>
      </c>
      <c r="D41" s="10"/>
      <c r="E41" s="30" t="s">
        <v>6</v>
      </c>
      <c r="F41" s="10" t="s">
        <v>6</v>
      </c>
      <c r="G41" s="35" t="s">
        <v>6</v>
      </c>
      <c r="H41" s="10" t="s">
        <v>6</v>
      </c>
      <c r="I41" s="59" t="s">
        <v>356</v>
      </c>
      <c r="J41" s="30" t="s">
        <v>25</v>
      </c>
      <c r="K41" s="206">
        <v>3</v>
      </c>
      <c r="L41" s="43">
        <v>1040</v>
      </c>
      <c r="M41" s="127">
        <f t="shared" si="2"/>
        <v>3120</v>
      </c>
    </row>
    <row r="42" spans="1:17" ht="15.75" thickBot="1" x14ac:dyDescent="0.3">
      <c r="A42" s="76"/>
      <c r="B42" s="119"/>
      <c r="C42" s="128"/>
      <c r="D42" s="11"/>
      <c r="E42" s="31"/>
      <c r="F42" s="11"/>
      <c r="G42" s="40"/>
      <c r="H42" s="11"/>
      <c r="I42" s="55"/>
      <c r="J42" s="27"/>
      <c r="K42" s="211"/>
      <c r="L42" s="47"/>
      <c r="M42" s="129"/>
    </row>
    <row r="43" spans="1:17" x14ac:dyDescent="0.25">
      <c r="A43" s="293" t="s">
        <v>9</v>
      </c>
      <c r="B43" s="293"/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19">
        <f>SUM(M28:M42)</f>
        <v>759163.48</v>
      </c>
    </row>
    <row r="44" spans="1:17" x14ac:dyDescent="0.25">
      <c r="A44" s="68"/>
      <c r="B44" s="32"/>
      <c r="C44" s="68"/>
      <c r="D44" s="68"/>
      <c r="E44" s="62"/>
      <c r="F44" s="62"/>
      <c r="G44" s="62"/>
      <c r="H44" s="62"/>
      <c r="I44" s="62"/>
      <c r="J44" s="62"/>
      <c r="K44" s="208"/>
      <c r="L44" s="62"/>
      <c r="M44" s="19"/>
    </row>
    <row r="45" spans="1:17" ht="15.75" thickBot="1" x14ac:dyDescent="0.3">
      <c r="A45" s="108" t="s">
        <v>154</v>
      </c>
      <c r="B45" s="18"/>
      <c r="C45" s="68"/>
      <c r="D45" s="68"/>
      <c r="E45" s="62"/>
      <c r="F45" s="62"/>
      <c r="G45" s="62"/>
      <c r="H45" s="62"/>
      <c r="I45" s="62"/>
      <c r="J45" s="62"/>
      <c r="K45" s="208"/>
      <c r="L45" s="62"/>
      <c r="M45" s="62"/>
    </row>
    <row r="46" spans="1:17" s="5" customFormat="1" ht="45.75" thickBot="1" x14ac:dyDescent="0.3">
      <c r="A46" s="12" t="s">
        <v>366</v>
      </c>
      <c r="B46" s="2" t="s">
        <v>0</v>
      </c>
      <c r="C46" s="102" t="s">
        <v>1</v>
      </c>
      <c r="D46" s="1" t="s">
        <v>84</v>
      </c>
      <c r="E46" s="2" t="s">
        <v>82</v>
      </c>
      <c r="F46" s="1" t="s">
        <v>81</v>
      </c>
      <c r="G46" s="2" t="s">
        <v>2</v>
      </c>
      <c r="H46" s="103" t="s">
        <v>85</v>
      </c>
      <c r="I46" s="12" t="s">
        <v>83</v>
      </c>
      <c r="J46" s="2" t="s">
        <v>378</v>
      </c>
      <c r="K46" s="209" t="s">
        <v>379</v>
      </c>
      <c r="L46" s="3" t="s">
        <v>380</v>
      </c>
      <c r="M46" s="4" t="s">
        <v>381</v>
      </c>
    </row>
    <row r="47" spans="1:17" x14ac:dyDescent="0.25">
      <c r="A47" s="115" t="s">
        <v>112</v>
      </c>
      <c r="B47" s="118" t="s">
        <v>118</v>
      </c>
      <c r="C47" s="131" t="s">
        <v>6</v>
      </c>
      <c r="D47" s="6" t="s">
        <v>134</v>
      </c>
      <c r="E47" s="131" t="s">
        <v>6</v>
      </c>
      <c r="F47" s="131" t="s">
        <v>6</v>
      </c>
      <c r="G47" s="21" t="s">
        <v>6</v>
      </c>
      <c r="H47" s="6" t="s">
        <v>6</v>
      </c>
      <c r="I47" s="23" t="s">
        <v>75</v>
      </c>
      <c r="J47" s="21" t="s">
        <v>15</v>
      </c>
      <c r="K47" s="218">
        <v>3789.1</v>
      </c>
      <c r="L47" s="48">
        <v>1.85</v>
      </c>
      <c r="M47" s="126">
        <f>K47*L47</f>
        <v>7009.835</v>
      </c>
    </row>
    <row r="48" spans="1:17" x14ac:dyDescent="0.25">
      <c r="A48" s="77">
        <v>40102</v>
      </c>
      <c r="B48" s="78" t="s">
        <v>119</v>
      </c>
      <c r="C48" s="132" t="s">
        <v>6</v>
      </c>
      <c r="D48" s="10" t="s">
        <v>135</v>
      </c>
      <c r="E48" s="132" t="s">
        <v>6</v>
      </c>
      <c r="F48" s="132" t="s">
        <v>6</v>
      </c>
      <c r="G48" s="30" t="s">
        <v>6</v>
      </c>
      <c r="H48" s="7" t="s">
        <v>6</v>
      </c>
      <c r="I48" s="120" t="s">
        <v>75</v>
      </c>
      <c r="J48" s="30" t="s">
        <v>15</v>
      </c>
      <c r="K48" s="206">
        <v>64.5</v>
      </c>
      <c r="L48" s="43">
        <v>36.4</v>
      </c>
      <c r="M48" s="127">
        <f>L48*K48</f>
        <v>2347.7999999999997</v>
      </c>
    </row>
    <row r="49" spans="1:13" x14ac:dyDescent="0.25">
      <c r="A49" s="77">
        <v>40103</v>
      </c>
      <c r="B49" s="78" t="s">
        <v>120</v>
      </c>
      <c r="C49" s="132" t="s">
        <v>6</v>
      </c>
      <c r="D49" s="10"/>
      <c r="E49" s="132" t="s">
        <v>6</v>
      </c>
      <c r="F49" s="132" t="s">
        <v>6</v>
      </c>
      <c r="G49" s="30" t="s">
        <v>6</v>
      </c>
      <c r="H49" s="7" t="s">
        <v>6</v>
      </c>
      <c r="I49" s="120" t="s">
        <v>75</v>
      </c>
      <c r="J49" s="30" t="s">
        <v>270</v>
      </c>
      <c r="K49" s="230" t="s">
        <v>6</v>
      </c>
      <c r="L49" s="43">
        <v>0.02</v>
      </c>
      <c r="M49" s="229" t="s">
        <v>6</v>
      </c>
    </row>
    <row r="50" spans="1:13" x14ac:dyDescent="0.25">
      <c r="A50" s="77" t="s">
        <v>113</v>
      </c>
      <c r="B50" s="78" t="s">
        <v>121</v>
      </c>
      <c r="C50" s="132" t="s">
        <v>6</v>
      </c>
      <c r="D50" s="10" t="s">
        <v>136</v>
      </c>
      <c r="E50" s="132" t="s">
        <v>6</v>
      </c>
      <c r="F50" s="132" t="s">
        <v>6</v>
      </c>
      <c r="G50" s="30" t="s">
        <v>6</v>
      </c>
      <c r="H50" s="7" t="s">
        <v>6</v>
      </c>
      <c r="I50" s="120" t="s">
        <v>75</v>
      </c>
      <c r="J50" s="30" t="s">
        <v>15</v>
      </c>
      <c r="K50" s="206">
        <v>2489</v>
      </c>
      <c r="L50" s="43">
        <v>5.21</v>
      </c>
      <c r="M50" s="127">
        <f t="shared" ref="M50:M67" si="3">L50*K50</f>
        <v>12967.69</v>
      </c>
    </row>
    <row r="51" spans="1:13" x14ac:dyDescent="0.25">
      <c r="A51" s="77" t="s">
        <v>114</v>
      </c>
      <c r="B51" s="78" t="s">
        <v>121</v>
      </c>
      <c r="C51" s="132" t="s">
        <v>6</v>
      </c>
      <c r="D51" s="10" t="s">
        <v>137</v>
      </c>
      <c r="E51" s="132" t="s">
        <v>6</v>
      </c>
      <c r="F51" s="132" t="s">
        <v>6</v>
      </c>
      <c r="G51" s="30" t="s">
        <v>6</v>
      </c>
      <c r="H51" s="7" t="s">
        <v>6</v>
      </c>
      <c r="I51" s="120" t="s">
        <v>75</v>
      </c>
      <c r="J51" s="30" t="s">
        <v>15</v>
      </c>
      <c r="K51" s="206">
        <v>870</v>
      </c>
      <c r="L51" s="43">
        <v>8.92</v>
      </c>
      <c r="M51" s="127">
        <f t="shared" si="3"/>
        <v>7760.4</v>
      </c>
    </row>
    <row r="52" spans="1:13" x14ac:dyDescent="0.25">
      <c r="A52" s="77" t="s">
        <v>115</v>
      </c>
      <c r="B52" s="78" t="s">
        <v>121</v>
      </c>
      <c r="C52" s="132" t="s">
        <v>6</v>
      </c>
      <c r="D52" s="10" t="s">
        <v>138</v>
      </c>
      <c r="E52" s="132" t="s">
        <v>6</v>
      </c>
      <c r="F52" s="132" t="s">
        <v>6</v>
      </c>
      <c r="G52" s="30" t="s">
        <v>6</v>
      </c>
      <c r="H52" s="7" t="s">
        <v>6</v>
      </c>
      <c r="I52" s="120" t="s">
        <v>75</v>
      </c>
      <c r="J52" s="30" t="s">
        <v>15</v>
      </c>
      <c r="K52" s="206">
        <v>8050</v>
      </c>
      <c r="L52" s="43">
        <v>7.9</v>
      </c>
      <c r="M52" s="127">
        <f t="shared" si="3"/>
        <v>63595</v>
      </c>
    </row>
    <row r="53" spans="1:13" x14ac:dyDescent="0.25">
      <c r="A53" s="77" t="s">
        <v>116</v>
      </c>
      <c r="B53" s="78" t="s">
        <v>122</v>
      </c>
      <c r="C53" s="132" t="s">
        <v>6</v>
      </c>
      <c r="D53" s="10" t="s">
        <v>136</v>
      </c>
      <c r="E53" s="132" t="s">
        <v>6</v>
      </c>
      <c r="F53" s="132" t="s">
        <v>6</v>
      </c>
      <c r="G53" s="30" t="s">
        <v>6</v>
      </c>
      <c r="H53" s="7" t="s">
        <v>6</v>
      </c>
      <c r="I53" s="120" t="s">
        <v>75</v>
      </c>
      <c r="J53" s="30" t="s">
        <v>15</v>
      </c>
      <c r="K53" s="206">
        <v>2077</v>
      </c>
      <c r="L53" s="43">
        <v>3.73</v>
      </c>
      <c r="M53" s="127">
        <f t="shared" si="3"/>
        <v>7747.21</v>
      </c>
    </row>
    <row r="54" spans="1:13" x14ac:dyDescent="0.25">
      <c r="A54" s="77" t="s">
        <v>16</v>
      </c>
      <c r="B54" s="78" t="s">
        <v>123</v>
      </c>
      <c r="C54" s="132" t="s">
        <v>6</v>
      </c>
      <c r="D54" s="10" t="s">
        <v>139</v>
      </c>
      <c r="E54" s="132" t="s">
        <v>6</v>
      </c>
      <c r="F54" s="132" t="s">
        <v>6</v>
      </c>
      <c r="G54" s="30" t="s">
        <v>6</v>
      </c>
      <c r="H54" s="7" t="s">
        <v>6</v>
      </c>
      <c r="I54" s="120" t="s">
        <v>75</v>
      </c>
      <c r="J54" s="30" t="s">
        <v>15</v>
      </c>
      <c r="K54" s="206">
        <v>1841</v>
      </c>
      <c r="L54" s="43">
        <v>3.35</v>
      </c>
      <c r="M54" s="127">
        <f t="shared" si="3"/>
        <v>6167.35</v>
      </c>
    </row>
    <row r="55" spans="1:13" x14ac:dyDescent="0.25">
      <c r="A55" s="77">
        <v>42001</v>
      </c>
      <c r="B55" s="78" t="s">
        <v>124</v>
      </c>
      <c r="C55" s="132" t="s">
        <v>6</v>
      </c>
      <c r="D55" s="10"/>
      <c r="E55" s="132" t="s">
        <v>6</v>
      </c>
      <c r="F55" s="132" t="s">
        <v>6</v>
      </c>
      <c r="G55" s="30" t="s">
        <v>6</v>
      </c>
      <c r="H55" s="7" t="s">
        <v>6</v>
      </c>
      <c r="I55" s="120" t="s">
        <v>75</v>
      </c>
      <c r="J55" s="30" t="s">
        <v>15</v>
      </c>
      <c r="K55" s="206">
        <v>6139</v>
      </c>
      <c r="L55" s="43">
        <v>0.2</v>
      </c>
      <c r="M55" s="127">
        <f t="shared" si="3"/>
        <v>1227.8000000000002</v>
      </c>
    </row>
    <row r="56" spans="1:13" x14ac:dyDescent="0.25">
      <c r="A56" s="77">
        <v>42002</v>
      </c>
      <c r="B56" s="78" t="s">
        <v>125</v>
      </c>
      <c r="C56" s="132" t="s">
        <v>6</v>
      </c>
      <c r="D56" s="10"/>
      <c r="E56" s="132" t="s">
        <v>6</v>
      </c>
      <c r="F56" s="132" t="s">
        <v>6</v>
      </c>
      <c r="G56" s="30" t="s">
        <v>6</v>
      </c>
      <c r="H56" s="7" t="s">
        <v>6</v>
      </c>
      <c r="I56" s="120" t="s">
        <v>75</v>
      </c>
      <c r="J56" s="30" t="s">
        <v>10</v>
      </c>
      <c r="K56" s="206">
        <v>1290.3</v>
      </c>
      <c r="L56" s="43">
        <v>0.28000000000000003</v>
      </c>
      <c r="M56" s="127">
        <f t="shared" si="3"/>
        <v>361.28400000000005</v>
      </c>
    </row>
    <row r="57" spans="1:13" x14ac:dyDescent="0.25">
      <c r="A57" s="77">
        <v>42003</v>
      </c>
      <c r="B57" s="78" t="s">
        <v>126</v>
      </c>
      <c r="C57" s="132" t="s">
        <v>6</v>
      </c>
      <c r="D57" s="10"/>
      <c r="E57" s="132" t="s">
        <v>6</v>
      </c>
      <c r="F57" s="132" t="s">
        <v>6</v>
      </c>
      <c r="G57" s="30" t="s">
        <v>6</v>
      </c>
      <c r="H57" s="7" t="s">
        <v>6</v>
      </c>
      <c r="I57" s="120" t="s">
        <v>75</v>
      </c>
      <c r="J57" s="30" t="s">
        <v>10</v>
      </c>
      <c r="K57" s="206">
        <v>676.2</v>
      </c>
      <c r="L57" s="43">
        <v>3.64</v>
      </c>
      <c r="M57" s="127">
        <f t="shared" si="3"/>
        <v>2461.3680000000004</v>
      </c>
    </row>
    <row r="58" spans="1:13" ht="30" x14ac:dyDescent="0.25">
      <c r="A58" s="120" t="s">
        <v>202</v>
      </c>
      <c r="B58" s="78" t="s">
        <v>127</v>
      </c>
      <c r="C58" s="132" t="s">
        <v>6</v>
      </c>
      <c r="D58" s="10" t="s">
        <v>135</v>
      </c>
      <c r="E58" s="132" t="s">
        <v>6</v>
      </c>
      <c r="F58" s="132" t="s">
        <v>6</v>
      </c>
      <c r="G58" s="30" t="s">
        <v>6</v>
      </c>
      <c r="H58" s="7" t="s">
        <v>6</v>
      </c>
      <c r="I58" s="120" t="s">
        <v>75</v>
      </c>
      <c r="J58" s="30" t="s">
        <v>15</v>
      </c>
      <c r="K58" s="206">
        <v>6942.8</v>
      </c>
      <c r="L58" s="43">
        <v>10.68</v>
      </c>
      <c r="M58" s="127">
        <f t="shared" si="3"/>
        <v>74149.104000000007</v>
      </c>
    </row>
    <row r="59" spans="1:13" ht="30" x14ac:dyDescent="0.25">
      <c r="A59" s="120" t="s">
        <v>203</v>
      </c>
      <c r="B59" s="78" t="s">
        <v>127</v>
      </c>
      <c r="C59" s="132" t="s">
        <v>6</v>
      </c>
      <c r="D59" s="10" t="s">
        <v>140</v>
      </c>
      <c r="E59" s="132" t="s">
        <v>6</v>
      </c>
      <c r="F59" s="132" t="s">
        <v>6</v>
      </c>
      <c r="G59" s="30" t="s">
        <v>6</v>
      </c>
      <c r="H59" s="7" t="s">
        <v>6</v>
      </c>
      <c r="I59" s="120" t="s">
        <v>74</v>
      </c>
      <c r="J59" s="30" t="s">
        <v>15</v>
      </c>
      <c r="K59" s="206">
        <v>738</v>
      </c>
      <c r="L59" s="43">
        <v>9.66</v>
      </c>
      <c r="M59" s="127">
        <f t="shared" si="3"/>
        <v>7129.08</v>
      </c>
    </row>
    <row r="60" spans="1:13" ht="30" x14ac:dyDescent="0.25">
      <c r="A60" s="120" t="s">
        <v>204</v>
      </c>
      <c r="B60" s="78" t="s">
        <v>128</v>
      </c>
      <c r="C60" s="132" t="s">
        <v>6</v>
      </c>
      <c r="D60" s="10" t="s">
        <v>135</v>
      </c>
      <c r="E60" s="132" t="s">
        <v>6</v>
      </c>
      <c r="F60" s="132" t="s">
        <v>6</v>
      </c>
      <c r="G60" s="30" t="s">
        <v>6</v>
      </c>
      <c r="H60" s="7" t="s">
        <v>6</v>
      </c>
      <c r="I60" s="120" t="s">
        <v>75</v>
      </c>
      <c r="J60" s="30" t="s">
        <v>15</v>
      </c>
      <c r="K60" s="206">
        <v>1869.6</v>
      </c>
      <c r="L60" s="43">
        <v>12.85</v>
      </c>
      <c r="M60" s="127">
        <f t="shared" si="3"/>
        <v>24024.359999999997</v>
      </c>
    </row>
    <row r="61" spans="1:13" ht="30" x14ac:dyDescent="0.25">
      <c r="A61" s="120" t="s">
        <v>205</v>
      </c>
      <c r="B61" s="78" t="s">
        <v>129</v>
      </c>
      <c r="C61" s="132" t="s">
        <v>6</v>
      </c>
      <c r="D61" s="10" t="s">
        <v>141</v>
      </c>
      <c r="E61" s="132" t="s">
        <v>6</v>
      </c>
      <c r="F61" s="132" t="s">
        <v>6</v>
      </c>
      <c r="G61" s="30" t="s">
        <v>6</v>
      </c>
      <c r="H61" s="7" t="s">
        <v>6</v>
      </c>
      <c r="I61" s="120" t="s">
        <v>75</v>
      </c>
      <c r="J61" s="30" t="s">
        <v>15</v>
      </c>
      <c r="K61" s="206">
        <v>6455.49</v>
      </c>
      <c r="L61" s="43">
        <v>7.89</v>
      </c>
      <c r="M61" s="127">
        <f t="shared" si="3"/>
        <v>50933.816099999996</v>
      </c>
    </row>
    <row r="62" spans="1:13" ht="30" x14ac:dyDescent="0.25">
      <c r="A62" s="120" t="s">
        <v>206</v>
      </c>
      <c r="B62" s="78" t="s">
        <v>129</v>
      </c>
      <c r="C62" s="132" t="s">
        <v>6</v>
      </c>
      <c r="D62" s="10" t="s">
        <v>135</v>
      </c>
      <c r="E62" s="132" t="s">
        <v>6</v>
      </c>
      <c r="F62" s="132" t="s">
        <v>6</v>
      </c>
      <c r="G62" s="30" t="s">
        <v>6</v>
      </c>
      <c r="H62" s="7" t="s">
        <v>6</v>
      </c>
      <c r="I62" s="120" t="s">
        <v>74</v>
      </c>
      <c r="J62" s="30" t="s">
        <v>15</v>
      </c>
      <c r="K62" s="206">
        <v>738</v>
      </c>
      <c r="L62" s="43">
        <v>8.16</v>
      </c>
      <c r="M62" s="127">
        <f t="shared" si="3"/>
        <v>6022.08</v>
      </c>
    </row>
    <row r="63" spans="1:13" x14ac:dyDescent="0.25">
      <c r="A63" s="77">
        <v>43502</v>
      </c>
      <c r="B63" s="78" t="s">
        <v>130</v>
      </c>
      <c r="C63" s="132" t="s">
        <v>6</v>
      </c>
      <c r="D63" s="10"/>
      <c r="E63" s="132" t="s">
        <v>6</v>
      </c>
      <c r="F63" s="132" t="s">
        <v>6</v>
      </c>
      <c r="G63" s="30" t="s">
        <v>6</v>
      </c>
      <c r="H63" s="7" t="s">
        <v>6</v>
      </c>
      <c r="I63" s="120" t="s">
        <v>75</v>
      </c>
      <c r="J63" s="30" t="s">
        <v>15</v>
      </c>
      <c r="K63" s="206">
        <v>8458</v>
      </c>
      <c r="L63" s="43">
        <v>1.3</v>
      </c>
      <c r="M63" s="127">
        <f t="shared" si="3"/>
        <v>10995.4</v>
      </c>
    </row>
    <row r="64" spans="1:13" x14ac:dyDescent="0.25">
      <c r="A64" s="77">
        <v>44005</v>
      </c>
      <c r="B64" s="78" t="s">
        <v>131</v>
      </c>
      <c r="C64" s="132" t="s">
        <v>6</v>
      </c>
      <c r="D64" s="10"/>
      <c r="E64" s="132" t="s">
        <v>6</v>
      </c>
      <c r="F64" s="132" t="s">
        <v>6</v>
      </c>
      <c r="G64" s="30" t="s">
        <v>6</v>
      </c>
      <c r="H64" s="7" t="s">
        <v>6</v>
      </c>
      <c r="I64" s="120" t="s">
        <v>75</v>
      </c>
      <c r="J64" s="30" t="s">
        <v>15</v>
      </c>
      <c r="K64" s="206">
        <v>231</v>
      </c>
      <c r="L64" s="43">
        <v>15.44</v>
      </c>
      <c r="M64" s="127">
        <f t="shared" si="3"/>
        <v>3566.64</v>
      </c>
    </row>
    <row r="65" spans="1:13" x14ac:dyDescent="0.25">
      <c r="A65" s="77" t="s">
        <v>17</v>
      </c>
      <c r="B65" s="78" t="s">
        <v>132</v>
      </c>
      <c r="C65" s="132" t="s">
        <v>6</v>
      </c>
      <c r="D65" s="10" t="s">
        <v>135</v>
      </c>
      <c r="E65" s="132" t="s">
        <v>6</v>
      </c>
      <c r="F65" s="132" t="s">
        <v>6</v>
      </c>
      <c r="G65" s="30" t="s">
        <v>6</v>
      </c>
      <c r="H65" s="7" t="s">
        <v>6</v>
      </c>
      <c r="I65" s="120" t="s">
        <v>75</v>
      </c>
      <c r="J65" s="30" t="s">
        <v>15</v>
      </c>
      <c r="K65" s="206">
        <v>178</v>
      </c>
      <c r="L65" s="43">
        <v>4.0199999999999996</v>
      </c>
      <c r="M65" s="127">
        <f t="shared" si="3"/>
        <v>715.56</v>
      </c>
    </row>
    <row r="66" spans="1:13" x14ac:dyDescent="0.25">
      <c r="A66" s="120" t="s">
        <v>117</v>
      </c>
      <c r="B66" s="78" t="s">
        <v>132</v>
      </c>
      <c r="C66" s="132" t="s">
        <v>6</v>
      </c>
      <c r="D66" s="10" t="s">
        <v>134</v>
      </c>
      <c r="E66" s="132" t="s">
        <v>6</v>
      </c>
      <c r="F66" s="132" t="s">
        <v>6</v>
      </c>
      <c r="G66" s="30" t="s">
        <v>6</v>
      </c>
      <c r="H66" s="7" t="s">
        <v>6</v>
      </c>
      <c r="I66" s="120" t="s">
        <v>75</v>
      </c>
      <c r="J66" s="30" t="s">
        <v>15</v>
      </c>
      <c r="K66" s="206">
        <v>796</v>
      </c>
      <c r="L66" s="43">
        <v>3.53</v>
      </c>
      <c r="M66" s="127">
        <f t="shared" si="3"/>
        <v>2809.8799999999997</v>
      </c>
    </row>
    <row r="67" spans="1:13" ht="30" x14ac:dyDescent="0.25">
      <c r="A67" s="120">
        <v>45001</v>
      </c>
      <c r="B67" s="78" t="s">
        <v>133</v>
      </c>
      <c r="C67" s="132" t="s">
        <v>6</v>
      </c>
      <c r="D67" s="10" t="s">
        <v>142</v>
      </c>
      <c r="E67" s="132" t="s">
        <v>6</v>
      </c>
      <c r="F67" s="132" t="s">
        <v>6</v>
      </c>
      <c r="G67" s="30" t="s">
        <v>6</v>
      </c>
      <c r="H67" s="7" t="s">
        <v>6</v>
      </c>
      <c r="I67" s="120" t="s">
        <v>357</v>
      </c>
      <c r="J67" s="30" t="s">
        <v>10</v>
      </c>
      <c r="K67" s="206">
        <v>347</v>
      </c>
      <c r="L67" s="43">
        <v>31.2</v>
      </c>
      <c r="M67" s="127">
        <f t="shared" si="3"/>
        <v>10826.4</v>
      </c>
    </row>
    <row r="68" spans="1:13" ht="15.75" thickBot="1" x14ac:dyDescent="0.3">
      <c r="A68" s="82"/>
      <c r="B68" s="87"/>
      <c r="C68" s="133"/>
      <c r="D68" s="8"/>
      <c r="E68" s="57"/>
      <c r="F68" s="28"/>
      <c r="G68" s="27"/>
      <c r="H68" s="11"/>
      <c r="I68" s="141"/>
      <c r="J68" s="27"/>
      <c r="K68" s="214"/>
      <c r="L68" s="45"/>
      <c r="M68" s="134"/>
    </row>
    <row r="69" spans="1:13" x14ac:dyDescent="0.25">
      <c r="A69" s="293" t="s">
        <v>9</v>
      </c>
      <c r="B69" s="293"/>
      <c r="C69" s="293"/>
      <c r="D69" s="293"/>
      <c r="E69" s="293"/>
      <c r="F69" s="293"/>
      <c r="G69" s="293"/>
      <c r="H69" s="293"/>
      <c r="I69" s="293"/>
      <c r="J69" s="293"/>
      <c r="K69" s="293"/>
      <c r="L69" s="293"/>
      <c r="M69" s="19">
        <f>SUM(M47:M68)</f>
        <v>302818.05710000009</v>
      </c>
    </row>
    <row r="70" spans="1:13" x14ac:dyDescent="0.25">
      <c r="A70" s="68"/>
      <c r="B70" s="32"/>
      <c r="C70" s="68"/>
      <c r="D70" s="68"/>
      <c r="E70" s="62"/>
      <c r="F70" s="62"/>
      <c r="G70" s="62"/>
      <c r="H70" s="62"/>
      <c r="I70" s="62"/>
      <c r="J70" s="62"/>
      <c r="K70" s="208"/>
      <c r="L70" s="62"/>
      <c r="M70" s="19"/>
    </row>
    <row r="71" spans="1:13" ht="15.75" thickBot="1" x14ac:dyDescent="0.3">
      <c r="A71" s="108" t="s">
        <v>155</v>
      </c>
      <c r="B71" s="18"/>
      <c r="C71" s="68"/>
      <c r="D71" s="68"/>
      <c r="E71" s="62"/>
      <c r="F71" s="62"/>
      <c r="G71" s="62"/>
      <c r="H71" s="62"/>
      <c r="I71" s="62"/>
      <c r="J71" s="62"/>
      <c r="K71" s="208"/>
      <c r="L71" s="62"/>
      <c r="M71" s="62"/>
    </row>
    <row r="72" spans="1:13" s="5" customFormat="1" ht="45.75" thickBot="1" x14ac:dyDescent="0.3">
      <c r="A72" s="12" t="s">
        <v>366</v>
      </c>
      <c r="B72" s="2" t="s">
        <v>0</v>
      </c>
      <c r="C72" s="102" t="s">
        <v>1</v>
      </c>
      <c r="D72" s="1" t="s">
        <v>84</v>
      </c>
      <c r="E72" s="2" t="s">
        <v>82</v>
      </c>
      <c r="F72" s="1" t="s">
        <v>81</v>
      </c>
      <c r="G72" s="2" t="s">
        <v>2</v>
      </c>
      <c r="H72" s="103" t="s">
        <v>85</v>
      </c>
      <c r="I72" s="12" t="s">
        <v>83</v>
      </c>
      <c r="J72" s="2" t="s">
        <v>378</v>
      </c>
      <c r="K72" s="209" t="s">
        <v>379</v>
      </c>
      <c r="L72" s="3" t="s">
        <v>380</v>
      </c>
      <c r="M72" s="4" t="s">
        <v>381</v>
      </c>
    </row>
    <row r="73" spans="1:13" x14ac:dyDescent="0.25">
      <c r="A73" s="73" t="s">
        <v>143</v>
      </c>
      <c r="B73" s="74" t="s">
        <v>144</v>
      </c>
      <c r="C73" s="56" t="s">
        <v>6</v>
      </c>
      <c r="D73" s="10" t="s">
        <v>150</v>
      </c>
      <c r="E73" s="30" t="s">
        <v>6</v>
      </c>
      <c r="F73" s="10" t="s">
        <v>6</v>
      </c>
      <c r="G73" s="35" t="s">
        <v>6</v>
      </c>
      <c r="H73" s="6" t="s">
        <v>6</v>
      </c>
      <c r="I73" s="34" t="s">
        <v>364</v>
      </c>
      <c r="J73" s="30" t="s">
        <v>10</v>
      </c>
      <c r="K73" s="206">
        <v>60</v>
      </c>
      <c r="L73" s="43">
        <v>349.44</v>
      </c>
      <c r="M73" s="127">
        <f t="shared" ref="M73:M74" si="4">L73*K73</f>
        <v>20966.400000000001</v>
      </c>
    </row>
    <row r="74" spans="1:13" x14ac:dyDescent="0.25">
      <c r="A74" s="73" t="s">
        <v>145</v>
      </c>
      <c r="B74" s="74" t="s">
        <v>144</v>
      </c>
      <c r="C74" s="25" t="s">
        <v>6</v>
      </c>
      <c r="D74" s="7" t="s">
        <v>151</v>
      </c>
      <c r="E74" s="24" t="s">
        <v>6</v>
      </c>
      <c r="F74" s="7" t="s">
        <v>6</v>
      </c>
      <c r="G74" s="61" t="s">
        <v>6</v>
      </c>
      <c r="H74" s="7" t="s">
        <v>6</v>
      </c>
      <c r="I74" s="42" t="s">
        <v>75</v>
      </c>
      <c r="J74" s="24" t="s">
        <v>10</v>
      </c>
      <c r="K74" s="210">
        <v>35</v>
      </c>
      <c r="L74" s="44">
        <v>157.04</v>
      </c>
      <c r="M74" s="124">
        <f t="shared" si="4"/>
        <v>5496.4</v>
      </c>
    </row>
    <row r="75" spans="1:13" ht="15.75" x14ac:dyDescent="0.25">
      <c r="A75" s="142"/>
      <c r="B75" s="166" t="s">
        <v>146</v>
      </c>
      <c r="C75" s="143"/>
      <c r="D75" s="143"/>
      <c r="E75" s="143"/>
      <c r="F75" s="143"/>
      <c r="G75" s="143"/>
      <c r="H75" s="143"/>
      <c r="I75" s="143"/>
      <c r="J75" s="143"/>
      <c r="K75" s="212"/>
      <c r="L75" s="144"/>
      <c r="M75" s="145"/>
    </row>
    <row r="76" spans="1:13" ht="30" x14ac:dyDescent="0.25">
      <c r="A76" s="73">
        <v>50201</v>
      </c>
      <c r="B76" s="74" t="s">
        <v>147</v>
      </c>
      <c r="C76" s="25" t="s">
        <v>6</v>
      </c>
      <c r="D76" s="7" t="s">
        <v>152</v>
      </c>
      <c r="E76" s="24" t="s">
        <v>6</v>
      </c>
      <c r="F76" s="7" t="s">
        <v>6</v>
      </c>
      <c r="G76" s="61" t="s">
        <v>6</v>
      </c>
      <c r="H76" s="7" t="s">
        <v>6</v>
      </c>
      <c r="I76" s="42" t="s">
        <v>75</v>
      </c>
      <c r="J76" s="24" t="s">
        <v>25</v>
      </c>
      <c r="K76" s="210">
        <v>7</v>
      </c>
      <c r="L76" s="44">
        <v>1144</v>
      </c>
      <c r="M76" s="124">
        <f t="shared" ref="M76:M78" si="5">L76*K76</f>
        <v>8008</v>
      </c>
    </row>
    <row r="77" spans="1:13" x14ac:dyDescent="0.25">
      <c r="A77" s="73">
        <v>50209</v>
      </c>
      <c r="B77" s="74" t="s">
        <v>148</v>
      </c>
      <c r="C77" s="25" t="s">
        <v>6</v>
      </c>
      <c r="D77" s="7"/>
      <c r="E77" s="24" t="s">
        <v>6</v>
      </c>
      <c r="F77" s="7" t="s">
        <v>6</v>
      </c>
      <c r="G77" s="61" t="s">
        <v>6</v>
      </c>
      <c r="H77" s="7" t="s">
        <v>6</v>
      </c>
      <c r="I77" s="42" t="s">
        <v>75</v>
      </c>
      <c r="J77" s="24" t="s">
        <v>25</v>
      </c>
      <c r="K77" s="210">
        <v>7</v>
      </c>
      <c r="L77" s="44">
        <v>780</v>
      </c>
      <c r="M77" s="124">
        <f t="shared" si="5"/>
        <v>5460</v>
      </c>
    </row>
    <row r="78" spans="1:13" x14ac:dyDescent="0.25">
      <c r="A78" s="73">
        <v>50701</v>
      </c>
      <c r="B78" s="74" t="s">
        <v>149</v>
      </c>
      <c r="C78" s="25" t="s">
        <v>6</v>
      </c>
      <c r="D78" s="7" t="s">
        <v>153</v>
      </c>
      <c r="E78" s="24" t="s">
        <v>6</v>
      </c>
      <c r="F78" s="7" t="s">
        <v>6</v>
      </c>
      <c r="G78" s="61" t="s">
        <v>6</v>
      </c>
      <c r="H78" s="7" t="s">
        <v>6</v>
      </c>
      <c r="I78" s="42" t="s">
        <v>75</v>
      </c>
      <c r="J78" s="24" t="s">
        <v>10</v>
      </c>
      <c r="K78" s="210">
        <v>122</v>
      </c>
      <c r="L78" s="44">
        <v>150.80000000000001</v>
      </c>
      <c r="M78" s="124">
        <f t="shared" si="5"/>
        <v>18397.600000000002</v>
      </c>
    </row>
    <row r="79" spans="1:13" ht="15.75" thickBot="1" x14ac:dyDescent="0.3">
      <c r="A79" s="76"/>
      <c r="B79" s="88"/>
      <c r="C79" s="135"/>
      <c r="D79" s="11"/>
      <c r="E79" s="66"/>
      <c r="F79" s="11"/>
      <c r="G79" s="40"/>
      <c r="H79" s="11"/>
      <c r="I79" s="55"/>
      <c r="J79" s="31"/>
      <c r="K79" s="211"/>
      <c r="L79" s="47"/>
      <c r="M79" s="129"/>
    </row>
    <row r="80" spans="1:13" x14ac:dyDescent="0.25">
      <c r="A80" s="293" t="s">
        <v>9</v>
      </c>
      <c r="B80" s="293"/>
      <c r="C80" s="293"/>
      <c r="D80" s="293"/>
      <c r="E80" s="293"/>
      <c r="F80" s="293"/>
      <c r="G80" s="293"/>
      <c r="H80" s="293"/>
      <c r="I80" s="293"/>
      <c r="J80" s="293"/>
      <c r="K80" s="293"/>
      <c r="L80" s="293"/>
      <c r="M80" s="19">
        <f>SUM(M73:M79)</f>
        <v>58328.400000000009</v>
      </c>
    </row>
    <row r="81" spans="1:13" x14ac:dyDescent="0.25">
      <c r="A81" s="68"/>
      <c r="B81" s="32"/>
      <c r="C81" s="68"/>
      <c r="D81" s="68"/>
      <c r="E81" s="62"/>
      <c r="F81" s="62"/>
      <c r="G81" s="62"/>
      <c r="H81" s="62"/>
      <c r="I81" s="62"/>
      <c r="J81" s="62"/>
      <c r="K81" s="208"/>
      <c r="L81" s="62"/>
      <c r="M81" s="19"/>
    </row>
    <row r="82" spans="1:13" ht="15.75" thickBot="1" x14ac:dyDescent="0.3">
      <c r="A82" s="108" t="s">
        <v>156</v>
      </c>
      <c r="B82" s="18"/>
      <c r="C82" s="68"/>
      <c r="D82" s="68"/>
      <c r="E82" s="62"/>
      <c r="F82" s="62"/>
      <c r="G82" s="62"/>
      <c r="H82" s="62"/>
      <c r="I82" s="62"/>
      <c r="J82" s="62"/>
      <c r="K82" s="208"/>
      <c r="L82" s="62"/>
      <c r="M82" s="62"/>
    </row>
    <row r="83" spans="1:13" s="5" customFormat="1" ht="45.75" thickBot="1" x14ac:dyDescent="0.3">
      <c r="A83" s="12" t="s">
        <v>366</v>
      </c>
      <c r="B83" s="2" t="s">
        <v>0</v>
      </c>
      <c r="C83" s="102" t="s">
        <v>1</v>
      </c>
      <c r="D83" s="1" t="s">
        <v>84</v>
      </c>
      <c r="E83" s="2" t="s">
        <v>82</v>
      </c>
      <c r="F83" s="1" t="s">
        <v>81</v>
      </c>
      <c r="G83" s="2" t="s">
        <v>2</v>
      </c>
      <c r="H83" s="103" t="s">
        <v>85</v>
      </c>
      <c r="I83" s="12" t="s">
        <v>83</v>
      </c>
      <c r="J83" s="2" t="s">
        <v>378</v>
      </c>
      <c r="K83" s="209" t="s">
        <v>379</v>
      </c>
      <c r="L83" s="3" t="s">
        <v>380</v>
      </c>
      <c r="M83" s="4" t="s">
        <v>381</v>
      </c>
    </row>
    <row r="84" spans="1:13" x14ac:dyDescent="0.25">
      <c r="A84" s="70">
        <v>30608</v>
      </c>
      <c r="B84" s="80" t="s">
        <v>19</v>
      </c>
      <c r="C84" s="130" t="s">
        <v>6</v>
      </c>
      <c r="D84" s="6" t="s">
        <v>190</v>
      </c>
      <c r="E84" s="64" t="s">
        <v>6</v>
      </c>
      <c r="F84" s="6" t="s">
        <v>6</v>
      </c>
      <c r="G84" s="33" t="s">
        <v>6</v>
      </c>
      <c r="H84" s="6" t="s">
        <v>6</v>
      </c>
      <c r="I84" s="41" t="s">
        <v>74</v>
      </c>
      <c r="J84" s="21" t="s">
        <v>15</v>
      </c>
      <c r="K84" s="218">
        <v>24</v>
      </c>
      <c r="L84" s="48">
        <v>161.19999999999999</v>
      </c>
      <c r="M84" s="126">
        <f t="shared" ref="M84:M88" si="6">L84*K84</f>
        <v>3868.7999999999997</v>
      </c>
    </row>
    <row r="85" spans="1:13" x14ac:dyDescent="0.25">
      <c r="A85" s="71">
        <v>60202</v>
      </c>
      <c r="B85" s="80" t="s">
        <v>169</v>
      </c>
      <c r="C85" s="130" t="s">
        <v>6</v>
      </c>
      <c r="D85" s="10"/>
      <c r="E85" s="37" t="s">
        <v>6</v>
      </c>
      <c r="F85" s="10" t="s">
        <v>6</v>
      </c>
      <c r="G85" s="35" t="s">
        <v>6</v>
      </c>
      <c r="H85" s="10" t="s">
        <v>6</v>
      </c>
      <c r="I85" s="38" t="s">
        <v>74</v>
      </c>
      <c r="J85" s="30" t="s">
        <v>269</v>
      </c>
      <c r="K85" s="206">
        <v>5530</v>
      </c>
      <c r="L85" s="43">
        <v>8.07</v>
      </c>
      <c r="M85" s="127">
        <f t="shared" si="6"/>
        <v>44627.1</v>
      </c>
    </row>
    <row r="86" spans="1:13" s="121" customFormat="1" x14ac:dyDescent="0.25">
      <c r="A86" s="71" t="s">
        <v>18</v>
      </c>
      <c r="B86" s="89" t="s">
        <v>170</v>
      </c>
      <c r="C86" s="130" t="s">
        <v>6</v>
      </c>
      <c r="D86" s="10"/>
      <c r="E86" s="37" t="s">
        <v>6</v>
      </c>
      <c r="F86" s="10" t="s">
        <v>6</v>
      </c>
      <c r="G86" s="35" t="s">
        <v>6</v>
      </c>
      <c r="H86" s="10" t="s">
        <v>6</v>
      </c>
      <c r="I86" s="38" t="s">
        <v>74</v>
      </c>
      <c r="J86" s="30" t="s">
        <v>269</v>
      </c>
      <c r="K86" s="206">
        <v>419</v>
      </c>
      <c r="L86" s="43">
        <v>63.35</v>
      </c>
      <c r="M86" s="127">
        <f t="shared" si="6"/>
        <v>26543.65</v>
      </c>
    </row>
    <row r="87" spans="1:13" s="121" customFormat="1" ht="45" x14ac:dyDescent="0.25">
      <c r="A87" s="71">
        <v>60300</v>
      </c>
      <c r="B87" s="90" t="s">
        <v>371</v>
      </c>
      <c r="C87" s="132" t="s">
        <v>6</v>
      </c>
      <c r="D87" s="7"/>
      <c r="E87" s="65" t="s">
        <v>6</v>
      </c>
      <c r="F87" s="7" t="s">
        <v>6</v>
      </c>
      <c r="G87" s="24" t="s">
        <v>6</v>
      </c>
      <c r="H87" s="10" t="s">
        <v>6</v>
      </c>
      <c r="I87" s="38" t="s">
        <v>74</v>
      </c>
      <c r="J87" s="24" t="s">
        <v>201</v>
      </c>
      <c r="K87" s="210">
        <v>1</v>
      </c>
      <c r="L87" s="44">
        <v>8736</v>
      </c>
      <c r="M87" s="124">
        <f t="shared" si="6"/>
        <v>8736</v>
      </c>
    </row>
    <row r="88" spans="1:13" x14ac:dyDescent="0.25">
      <c r="A88" s="71">
        <v>60206</v>
      </c>
      <c r="B88" s="80" t="s">
        <v>171</v>
      </c>
      <c r="C88" s="130" t="s">
        <v>6</v>
      </c>
      <c r="D88" s="10"/>
      <c r="E88" s="37" t="s">
        <v>6</v>
      </c>
      <c r="F88" s="10" t="s">
        <v>6</v>
      </c>
      <c r="G88" s="35" t="s">
        <v>6</v>
      </c>
      <c r="H88" s="10" t="s">
        <v>6</v>
      </c>
      <c r="I88" s="38" t="s">
        <v>74</v>
      </c>
      <c r="J88" s="30" t="s">
        <v>269</v>
      </c>
      <c r="K88" s="206">
        <v>5037</v>
      </c>
      <c r="L88" s="43">
        <v>8.9600000000000009</v>
      </c>
      <c r="M88" s="127">
        <f t="shared" si="6"/>
        <v>45131.520000000004</v>
      </c>
    </row>
    <row r="89" spans="1:13" x14ac:dyDescent="0.25">
      <c r="A89" s="180"/>
      <c r="B89" s="181"/>
      <c r="C89" s="182"/>
      <c r="D89" s="177"/>
      <c r="E89" s="183"/>
      <c r="F89" s="177"/>
      <c r="G89" s="184"/>
      <c r="H89" s="177"/>
      <c r="I89" s="178"/>
      <c r="J89" s="185"/>
      <c r="K89" s="215"/>
      <c r="L89" s="186"/>
      <c r="M89" s="187"/>
    </row>
    <row r="90" spans="1:13" x14ac:dyDescent="0.25">
      <c r="A90" s="71" t="s">
        <v>157</v>
      </c>
      <c r="B90" s="80" t="s">
        <v>172</v>
      </c>
      <c r="C90" s="130" t="s">
        <v>6</v>
      </c>
      <c r="D90" s="10" t="s">
        <v>191</v>
      </c>
      <c r="E90" s="37" t="s">
        <v>6</v>
      </c>
      <c r="F90" s="10" t="s">
        <v>6</v>
      </c>
      <c r="G90" s="35" t="s">
        <v>6</v>
      </c>
      <c r="H90" s="10" t="s">
        <v>6</v>
      </c>
      <c r="I90" s="38" t="s">
        <v>74</v>
      </c>
      <c r="J90" s="30" t="s">
        <v>201</v>
      </c>
      <c r="K90" s="206">
        <v>1</v>
      </c>
      <c r="L90" s="43">
        <v>141960</v>
      </c>
      <c r="M90" s="127">
        <f t="shared" ref="M90:M92" si="7">L90*K90</f>
        <v>141960</v>
      </c>
    </row>
    <row r="91" spans="1:13" x14ac:dyDescent="0.25">
      <c r="A91" s="71">
        <v>60407</v>
      </c>
      <c r="B91" s="74" t="s">
        <v>173</v>
      </c>
      <c r="C91" s="132" t="s">
        <v>6</v>
      </c>
      <c r="D91" s="7" t="s">
        <v>192</v>
      </c>
      <c r="E91" s="65" t="s">
        <v>6</v>
      </c>
      <c r="F91" s="7" t="s">
        <v>6</v>
      </c>
      <c r="G91" s="24" t="s">
        <v>6</v>
      </c>
      <c r="H91" s="10" t="s">
        <v>6</v>
      </c>
      <c r="I91" s="38" t="s">
        <v>74</v>
      </c>
      <c r="J91" s="24" t="s">
        <v>201</v>
      </c>
      <c r="K91" s="210">
        <v>1</v>
      </c>
      <c r="L91" s="44">
        <v>49249.2</v>
      </c>
      <c r="M91" s="124">
        <f t="shared" si="7"/>
        <v>49249.2</v>
      </c>
    </row>
    <row r="92" spans="1:13" ht="45" x14ac:dyDescent="0.25">
      <c r="A92" s="71" t="s">
        <v>158</v>
      </c>
      <c r="B92" s="74" t="s">
        <v>387</v>
      </c>
      <c r="C92" s="132" t="s">
        <v>6</v>
      </c>
      <c r="D92" s="10" t="s">
        <v>192</v>
      </c>
      <c r="E92" s="37" t="s">
        <v>6</v>
      </c>
      <c r="F92" s="10" t="s">
        <v>6</v>
      </c>
      <c r="G92" s="35" t="s">
        <v>6</v>
      </c>
      <c r="H92" s="10" t="s">
        <v>6</v>
      </c>
      <c r="I92" s="38" t="s">
        <v>74</v>
      </c>
      <c r="J92" s="24" t="s">
        <v>201</v>
      </c>
      <c r="K92" s="210">
        <v>1</v>
      </c>
      <c r="L92" s="44">
        <v>675729.6</v>
      </c>
      <c r="M92" s="124">
        <f t="shared" si="7"/>
        <v>675729.6</v>
      </c>
    </row>
    <row r="93" spans="1:13" x14ac:dyDescent="0.25">
      <c r="A93" s="175"/>
      <c r="B93" s="176"/>
      <c r="C93" s="169"/>
      <c r="D93" s="177"/>
      <c r="E93" s="170"/>
      <c r="F93" s="171"/>
      <c r="G93" s="172"/>
      <c r="H93" s="171"/>
      <c r="I93" s="178"/>
      <c r="J93" s="179"/>
      <c r="K93" s="216"/>
      <c r="L93" s="173"/>
      <c r="M93" s="174"/>
    </row>
    <row r="94" spans="1:13" x14ac:dyDescent="0.25">
      <c r="A94" s="175"/>
      <c r="B94" s="176"/>
      <c r="C94" s="169"/>
      <c r="D94" s="177"/>
      <c r="E94" s="170"/>
      <c r="F94" s="171"/>
      <c r="G94" s="172"/>
      <c r="H94" s="171"/>
      <c r="I94" s="178"/>
      <c r="J94" s="179"/>
      <c r="K94" s="216"/>
      <c r="L94" s="173"/>
      <c r="M94" s="174"/>
    </row>
    <row r="95" spans="1:13" x14ac:dyDescent="0.25">
      <c r="A95" s="71">
        <v>60411</v>
      </c>
      <c r="B95" s="74" t="s">
        <v>174</v>
      </c>
      <c r="C95" s="132" t="s">
        <v>6</v>
      </c>
      <c r="D95" s="10" t="s">
        <v>194</v>
      </c>
      <c r="E95" s="37" t="s">
        <v>6</v>
      </c>
      <c r="F95" s="10" t="s">
        <v>6</v>
      </c>
      <c r="G95" s="35" t="s">
        <v>6</v>
      </c>
      <c r="H95" s="10" t="s">
        <v>6</v>
      </c>
      <c r="I95" s="38" t="s">
        <v>74</v>
      </c>
      <c r="J95" s="24" t="s">
        <v>201</v>
      </c>
      <c r="K95" s="210">
        <v>1</v>
      </c>
      <c r="L95" s="44">
        <v>15249.52</v>
      </c>
      <c r="M95" s="124">
        <f t="shared" ref="M95:M109" si="8">L95*K95</f>
        <v>15249.52</v>
      </c>
    </row>
    <row r="96" spans="1:13" ht="30" x14ac:dyDescent="0.25">
      <c r="A96" s="91" t="s">
        <v>159</v>
      </c>
      <c r="B96" s="74" t="s">
        <v>175</v>
      </c>
      <c r="C96" s="132" t="s">
        <v>6</v>
      </c>
      <c r="D96" s="10"/>
      <c r="E96" s="37" t="s">
        <v>6</v>
      </c>
      <c r="F96" s="10" t="s">
        <v>6</v>
      </c>
      <c r="G96" s="35" t="s">
        <v>6</v>
      </c>
      <c r="H96" s="10" t="s">
        <v>6</v>
      </c>
      <c r="I96" s="38" t="s">
        <v>74</v>
      </c>
      <c r="J96" s="30" t="s">
        <v>269</v>
      </c>
      <c r="K96" s="210">
        <v>8</v>
      </c>
      <c r="L96" s="44">
        <v>936</v>
      </c>
      <c r="M96" s="124">
        <f t="shared" si="8"/>
        <v>7488</v>
      </c>
    </row>
    <row r="97" spans="1:13" x14ac:dyDescent="0.25">
      <c r="A97" s="71" t="s">
        <v>160</v>
      </c>
      <c r="B97" s="74" t="s">
        <v>176</v>
      </c>
      <c r="C97" s="132" t="s">
        <v>6</v>
      </c>
      <c r="D97" s="10" t="s">
        <v>191</v>
      </c>
      <c r="E97" s="37" t="s">
        <v>6</v>
      </c>
      <c r="F97" s="10" t="s">
        <v>6</v>
      </c>
      <c r="G97" s="35" t="s">
        <v>6</v>
      </c>
      <c r="H97" s="10" t="s">
        <v>6</v>
      </c>
      <c r="I97" s="38" t="s">
        <v>74</v>
      </c>
      <c r="J97" s="24" t="s">
        <v>201</v>
      </c>
      <c r="K97" s="210">
        <v>1</v>
      </c>
      <c r="L97" s="44">
        <v>40560</v>
      </c>
      <c r="M97" s="124">
        <f t="shared" si="8"/>
        <v>40560</v>
      </c>
    </row>
    <row r="98" spans="1:13" ht="30" x14ac:dyDescent="0.25">
      <c r="A98" s="71">
        <v>60408</v>
      </c>
      <c r="B98" s="74" t="s">
        <v>177</v>
      </c>
      <c r="C98" s="132" t="s">
        <v>6</v>
      </c>
      <c r="D98" s="10" t="s">
        <v>193</v>
      </c>
      <c r="E98" s="37" t="s">
        <v>6</v>
      </c>
      <c r="F98" s="10" t="s">
        <v>6</v>
      </c>
      <c r="G98" s="35" t="s">
        <v>6</v>
      </c>
      <c r="H98" s="10" t="s">
        <v>6</v>
      </c>
      <c r="I98" s="38" t="s">
        <v>74</v>
      </c>
      <c r="J98" s="24" t="s">
        <v>201</v>
      </c>
      <c r="K98" s="210">
        <v>1</v>
      </c>
      <c r="L98" s="44">
        <v>76700</v>
      </c>
      <c r="M98" s="124">
        <f t="shared" si="8"/>
        <v>76700</v>
      </c>
    </row>
    <row r="99" spans="1:13" x14ac:dyDescent="0.25">
      <c r="A99" s="71">
        <v>60405</v>
      </c>
      <c r="B99" s="74" t="s">
        <v>178</v>
      </c>
      <c r="C99" s="132" t="s">
        <v>6</v>
      </c>
      <c r="D99" s="10"/>
      <c r="E99" s="37" t="s">
        <v>6</v>
      </c>
      <c r="F99" s="10" t="s">
        <v>6</v>
      </c>
      <c r="G99" s="35" t="s">
        <v>6</v>
      </c>
      <c r="H99" s="10" t="s">
        <v>6</v>
      </c>
      <c r="I99" s="38" t="s">
        <v>74</v>
      </c>
      <c r="J99" s="24" t="s">
        <v>15</v>
      </c>
      <c r="K99" s="210">
        <v>820</v>
      </c>
      <c r="L99" s="44">
        <v>6.03</v>
      </c>
      <c r="M99" s="124">
        <f t="shared" si="8"/>
        <v>4944.6000000000004</v>
      </c>
    </row>
    <row r="100" spans="1:13" x14ac:dyDescent="0.25">
      <c r="A100" s="71" t="s">
        <v>161</v>
      </c>
      <c r="B100" s="74" t="s">
        <v>179</v>
      </c>
      <c r="C100" s="132" t="s">
        <v>6</v>
      </c>
      <c r="D100" s="10"/>
      <c r="E100" s="37" t="s">
        <v>6</v>
      </c>
      <c r="F100" s="10" t="s">
        <v>6</v>
      </c>
      <c r="G100" s="35" t="s">
        <v>6</v>
      </c>
      <c r="H100" s="10" t="s">
        <v>6</v>
      </c>
      <c r="I100" s="38" t="s">
        <v>74</v>
      </c>
      <c r="J100" s="24" t="s">
        <v>15</v>
      </c>
      <c r="K100" s="210">
        <v>270</v>
      </c>
      <c r="L100" s="44">
        <v>28.6</v>
      </c>
      <c r="M100" s="124">
        <f t="shared" si="8"/>
        <v>7722</v>
      </c>
    </row>
    <row r="101" spans="1:13" ht="45" x14ac:dyDescent="0.25">
      <c r="A101" s="71">
        <v>60802</v>
      </c>
      <c r="B101" s="74" t="s">
        <v>180</v>
      </c>
      <c r="C101" s="132" t="s">
        <v>6</v>
      </c>
      <c r="D101" s="10" t="s">
        <v>195</v>
      </c>
      <c r="E101" s="37" t="s">
        <v>6</v>
      </c>
      <c r="F101" s="10" t="s">
        <v>6</v>
      </c>
      <c r="G101" s="35" t="s">
        <v>6</v>
      </c>
      <c r="H101" s="10" t="s">
        <v>6</v>
      </c>
      <c r="I101" s="38" t="s">
        <v>74</v>
      </c>
      <c r="J101" s="24" t="s">
        <v>15</v>
      </c>
      <c r="K101" s="210">
        <v>750</v>
      </c>
      <c r="L101" s="44">
        <v>42.64</v>
      </c>
      <c r="M101" s="124">
        <f t="shared" si="8"/>
        <v>31980</v>
      </c>
    </row>
    <row r="102" spans="1:13" x14ac:dyDescent="0.25">
      <c r="A102" s="71" t="s">
        <v>22</v>
      </c>
      <c r="B102" s="74" t="s">
        <v>181</v>
      </c>
      <c r="C102" s="132" t="s">
        <v>6</v>
      </c>
      <c r="D102" s="10" t="s">
        <v>196</v>
      </c>
      <c r="E102" s="37" t="s">
        <v>6</v>
      </c>
      <c r="F102" s="10" t="s">
        <v>6</v>
      </c>
      <c r="G102" s="35" t="s">
        <v>6</v>
      </c>
      <c r="H102" s="10" t="s">
        <v>6</v>
      </c>
      <c r="I102" s="38" t="s">
        <v>74</v>
      </c>
      <c r="J102" s="24" t="s">
        <v>15</v>
      </c>
      <c r="K102" s="210">
        <v>750</v>
      </c>
      <c r="L102" s="44">
        <v>10.07</v>
      </c>
      <c r="M102" s="124">
        <f t="shared" si="8"/>
        <v>7552.5</v>
      </c>
    </row>
    <row r="103" spans="1:13" ht="30" x14ac:dyDescent="0.25">
      <c r="A103" s="91" t="s">
        <v>162</v>
      </c>
      <c r="B103" s="74" t="s">
        <v>182</v>
      </c>
      <c r="C103" s="132" t="s">
        <v>6</v>
      </c>
      <c r="D103" s="10"/>
      <c r="E103" s="37" t="s">
        <v>6</v>
      </c>
      <c r="F103" s="10" t="s">
        <v>6</v>
      </c>
      <c r="G103" s="35" t="s">
        <v>6</v>
      </c>
      <c r="H103" s="10" t="s">
        <v>6</v>
      </c>
      <c r="I103" s="38" t="s">
        <v>74</v>
      </c>
      <c r="J103" s="24" t="s">
        <v>15</v>
      </c>
      <c r="K103" s="210">
        <v>311</v>
      </c>
      <c r="L103" s="44">
        <v>6.76</v>
      </c>
      <c r="M103" s="124">
        <f t="shared" si="8"/>
        <v>2102.36</v>
      </c>
    </row>
    <row r="104" spans="1:13" ht="45" x14ac:dyDescent="0.25">
      <c r="A104" s="71">
        <v>60806</v>
      </c>
      <c r="B104" s="74" t="s">
        <v>183</v>
      </c>
      <c r="C104" s="132" t="s">
        <v>6</v>
      </c>
      <c r="D104" s="10" t="s">
        <v>197</v>
      </c>
      <c r="E104" s="37" t="s">
        <v>6</v>
      </c>
      <c r="F104" s="10" t="s">
        <v>6</v>
      </c>
      <c r="G104" s="35" t="s">
        <v>6</v>
      </c>
      <c r="H104" s="10" t="s">
        <v>6</v>
      </c>
      <c r="I104" s="38" t="s">
        <v>74</v>
      </c>
      <c r="J104" s="24" t="s">
        <v>15</v>
      </c>
      <c r="K104" s="210">
        <v>1271</v>
      </c>
      <c r="L104" s="44">
        <v>5.72</v>
      </c>
      <c r="M104" s="124">
        <f t="shared" si="8"/>
        <v>7270.12</v>
      </c>
    </row>
    <row r="105" spans="1:13" x14ac:dyDescent="0.25">
      <c r="A105" s="71">
        <v>60903</v>
      </c>
      <c r="B105" s="74" t="s">
        <v>184</v>
      </c>
      <c r="C105" s="132" t="s">
        <v>6</v>
      </c>
      <c r="D105" s="10"/>
      <c r="E105" s="37" t="s">
        <v>6</v>
      </c>
      <c r="F105" s="10" t="s">
        <v>6</v>
      </c>
      <c r="G105" s="35" t="s">
        <v>6</v>
      </c>
      <c r="H105" s="10" t="s">
        <v>6</v>
      </c>
      <c r="I105" s="38" t="s">
        <v>74</v>
      </c>
      <c r="J105" s="24" t="s">
        <v>201</v>
      </c>
      <c r="K105" s="210">
        <v>1</v>
      </c>
      <c r="L105" s="44">
        <v>26000</v>
      </c>
      <c r="M105" s="124">
        <f t="shared" si="8"/>
        <v>26000</v>
      </c>
    </row>
    <row r="106" spans="1:13" x14ac:dyDescent="0.25">
      <c r="A106" s="71">
        <v>60904</v>
      </c>
      <c r="B106" s="74" t="s">
        <v>185</v>
      </c>
      <c r="C106" s="132" t="s">
        <v>6</v>
      </c>
      <c r="D106" s="10"/>
      <c r="E106" s="37" t="s">
        <v>6</v>
      </c>
      <c r="F106" s="10" t="s">
        <v>6</v>
      </c>
      <c r="G106" s="35" t="s">
        <v>6</v>
      </c>
      <c r="H106" s="10" t="s">
        <v>6</v>
      </c>
      <c r="I106" s="38" t="s">
        <v>74</v>
      </c>
      <c r="J106" s="24" t="s">
        <v>10</v>
      </c>
      <c r="K106" s="210">
        <v>164</v>
      </c>
      <c r="L106" s="44">
        <v>13.52</v>
      </c>
      <c r="M106" s="124">
        <f t="shared" si="8"/>
        <v>2217.2799999999997</v>
      </c>
    </row>
    <row r="107" spans="1:13" x14ac:dyDescent="0.25">
      <c r="A107" s="71" t="s">
        <v>163</v>
      </c>
      <c r="B107" s="74" t="s">
        <v>388</v>
      </c>
      <c r="C107" s="132" t="s">
        <v>6</v>
      </c>
      <c r="D107" s="10" t="s">
        <v>24</v>
      </c>
      <c r="E107" s="37" t="s">
        <v>6</v>
      </c>
      <c r="F107" s="10" t="s">
        <v>6</v>
      </c>
      <c r="G107" s="35" t="s">
        <v>6</v>
      </c>
      <c r="H107" s="10" t="s">
        <v>6</v>
      </c>
      <c r="I107" s="38" t="s">
        <v>74</v>
      </c>
      <c r="J107" s="24" t="s">
        <v>10</v>
      </c>
      <c r="K107" s="210">
        <v>89</v>
      </c>
      <c r="L107" s="44">
        <v>211.43</v>
      </c>
      <c r="M107" s="124">
        <f t="shared" si="8"/>
        <v>18817.27</v>
      </c>
    </row>
    <row r="108" spans="1:13" ht="30" x14ac:dyDescent="0.25">
      <c r="A108" s="71" t="s">
        <v>164</v>
      </c>
      <c r="B108" s="74" t="s">
        <v>389</v>
      </c>
      <c r="C108" s="132" t="s">
        <v>6</v>
      </c>
      <c r="D108" s="10" t="s">
        <v>198</v>
      </c>
      <c r="E108" s="37" t="s">
        <v>6</v>
      </c>
      <c r="F108" s="10" t="s">
        <v>6</v>
      </c>
      <c r="G108" s="35" t="s">
        <v>6</v>
      </c>
      <c r="H108" s="10" t="s">
        <v>6</v>
      </c>
      <c r="I108" s="38" t="s">
        <v>74</v>
      </c>
      <c r="J108" s="24" t="s">
        <v>10</v>
      </c>
      <c r="K108" s="210">
        <v>82</v>
      </c>
      <c r="L108" s="44">
        <v>402.61</v>
      </c>
      <c r="M108" s="124">
        <f t="shared" si="8"/>
        <v>33014.020000000004</v>
      </c>
    </row>
    <row r="109" spans="1:13" x14ac:dyDescent="0.25">
      <c r="A109" s="71">
        <v>61002</v>
      </c>
      <c r="B109" s="74" t="s">
        <v>390</v>
      </c>
      <c r="C109" s="132" t="s">
        <v>6</v>
      </c>
      <c r="D109" s="10"/>
      <c r="E109" s="37" t="s">
        <v>6</v>
      </c>
      <c r="F109" s="10" t="s">
        <v>6</v>
      </c>
      <c r="G109" s="35" t="s">
        <v>6</v>
      </c>
      <c r="H109" s="10" t="s">
        <v>6</v>
      </c>
      <c r="I109" s="38" t="s">
        <v>74</v>
      </c>
      <c r="J109" s="24" t="s">
        <v>10</v>
      </c>
      <c r="K109" s="210">
        <v>113.2</v>
      </c>
      <c r="L109" s="44">
        <v>168.85</v>
      </c>
      <c r="M109" s="124">
        <f t="shared" si="8"/>
        <v>19113.82</v>
      </c>
    </row>
    <row r="110" spans="1:13" x14ac:dyDescent="0.25">
      <c r="A110" s="231"/>
      <c r="B110" s="232"/>
      <c r="C110" s="233"/>
      <c r="D110" s="224"/>
      <c r="E110" s="234"/>
      <c r="F110" s="224"/>
      <c r="G110" s="226"/>
      <c r="H110" s="224"/>
      <c r="I110" s="235"/>
      <c r="J110" s="236"/>
      <c r="K110" s="237"/>
      <c r="L110" s="44"/>
      <c r="M110" s="124"/>
    </row>
    <row r="111" spans="1:13" ht="45" x14ac:dyDescent="0.25">
      <c r="A111" s="91" t="s">
        <v>165</v>
      </c>
      <c r="B111" s="74" t="s">
        <v>391</v>
      </c>
      <c r="C111" s="132" t="s">
        <v>6</v>
      </c>
      <c r="D111" s="10"/>
      <c r="E111" s="37" t="s">
        <v>6</v>
      </c>
      <c r="F111" s="10" t="s">
        <v>6</v>
      </c>
      <c r="G111" s="35" t="s">
        <v>6</v>
      </c>
      <c r="H111" s="10" t="s">
        <v>6</v>
      </c>
      <c r="I111" s="38" t="s">
        <v>74</v>
      </c>
      <c r="J111" s="24" t="s">
        <v>10</v>
      </c>
      <c r="K111" s="210">
        <v>66</v>
      </c>
      <c r="L111" s="44">
        <v>709.38</v>
      </c>
      <c r="M111" s="124">
        <f t="shared" ref="M111:M123" si="9">L111*K111</f>
        <v>46819.08</v>
      </c>
    </row>
    <row r="112" spans="1:13" x14ac:dyDescent="0.25">
      <c r="A112" s="71" t="s">
        <v>26</v>
      </c>
      <c r="B112" s="74" t="s">
        <v>392</v>
      </c>
      <c r="C112" s="132" t="s">
        <v>6</v>
      </c>
      <c r="D112" s="10"/>
      <c r="E112" s="37" t="s">
        <v>6</v>
      </c>
      <c r="F112" s="10" t="s">
        <v>6</v>
      </c>
      <c r="G112" s="35" t="s">
        <v>6</v>
      </c>
      <c r="H112" s="10" t="s">
        <v>6</v>
      </c>
      <c r="I112" s="38" t="s">
        <v>74</v>
      </c>
      <c r="J112" s="24" t="s">
        <v>10</v>
      </c>
      <c r="K112" s="210">
        <v>171</v>
      </c>
      <c r="L112" s="44">
        <v>84.97</v>
      </c>
      <c r="M112" s="124">
        <f t="shared" si="9"/>
        <v>14529.869999999999</v>
      </c>
    </row>
    <row r="113" spans="1:13" x14ac:dyDescent="0.25">
      <c r="A113" s="71">
        <v>61005</v>
      </c>
      <c r="B113" s="74" t="s">
        <v>393</v>
      </c>
      <c r="C113" s="132" t="s">
        <v>6</v>
      </c>
      <c r="D113" s="10"/>
      <c r="E113" s="37" t="s">
        <v>6</v>
      </c>
      <c r="F113" s="10" t="s">
        <v>6</v>
      </c>
      <c r="G113" s="35" t="s">
        <v>6</v>
      </c>
      <c r="H113" s="10" t="s">
        <v>6</v>
      </c>
      <c r="I113" s="38" t="s">
        <v>74</v>
      </c>
      <c r="J113" s="24" t="s">
        <v>25</v>
      </c>
      <c r="K113" s="210">
        <v>4</v>
      </c>
      <c r="L113" s="44">
        <v>2586.58</v>
      </c>
      <c r="M113" s="124">
        <f t="shared" si="9"/>
        <v>10346.32</v>
      </c>
    </row>
    <row r="114" spans="1:13" x14ac:dyDescent="0.25">
      <c r="A114" s="71">
        <v>61006</v>
      </c>
      <c r="B114" s="74" t="s">
        <v>394</v>
      </c>
      <c r="C114" s="132" t="s">
        <v>6</v>
      </c>
      <c r="D114" s="10"/>
      <c r="E114" s="37" t="s">
        <v>6</v>
      </c>
      <c r="F114" s="10" t="s">
        <v>6</v>
      </c>
      <c r="G114" s="35" t="s">
        <v>6</v>
      </c>
      <c r="H114" s="10" t="s">
        <v>6</v>
      </c>
      <c r="I114" s="38" t="s">
        <v>74</v>
      </c>
      <c r="J114" s="24" t="s">
        <v>25</v>
      </c>
      <c r="K114" s="210">
        <v>2</v>
      </c>
      <c r="L114" s="44">
        <v>1560</v>
      </c>
      <c r="M114" s="124">
        <f t="shared" si="9"/>
        <v>3120</v>
      </c>
    </row>
    <row r="115" spans="1:13" x14ac:dyDescent="0.25">
      <c r="A115" s="71">
        <v>61202</v>
      </c>
      <c r="B115" s="74" t="s">
        <v>186</v>
      </c>
      <c r="C115" s="132" t="s">
        <v>6</v>
      </c>
      <c r="D115" s="10"/>
      <c r="E115" s="37" t="s">
        <v>6</v>
      </c>
      <c r="F115" s="10" t="s">
        <v>6</v>
      </c>
      <c r="G115" s="35" t="s">
        <v>6</v>
      </c>
      <c r="H115" s="10" t="s">
        <v>6</v>
      </c>
      <c r="I115" s="38" t="s">
        <v>74</v>
      </c>
      <c r="J115" s="24" t="s">
        <v>15</v>
      </c>
      <c r="K115" s="210">
        <v>1091</v>
      </c>
      <c r="L115" s="44">
        <v>39.520000000000003</v>
      </c>
      <c r="M115" s="124">
        <f t="shared" si="9"/>
        <v>43116.320000000007</v>
      </c>
    </row>
    <row r="116" spans="1:13" ht="30" x14ac:dyDescent="0.25">
      <c r="A116" s="71" t="s">
        <v>21</v>
      </c>
      <c r="B116" s="74" t="s">
        <v>187</v>
      </c>
      <c r="C116" s="132" t="s">
        <v>6</v>
      </c>
      <c r="D116" s="10" t="s">
        <v>199</v>
      </c>
      <c r="E116" s="37" t="s">
        <v>6</v>
      </c>
      <c r="F116" s="10" t="s">
        <v>6</v>
      </c>
      <c r="G116" s="35" t="s">
        <v>6</v>
      </c>
      <c r="H116" s="10" t="s">
        <v>6</v>
      </c>
      <c r="I116" s="38" t="s">
        <v>74</v>
      </c>
      <c r="J116" s="24" t="s">
        <v>10</v>
      </c>
      <c r="K116" s="210">
        <v>140</v>
      </c>
      <c r="L116" s="44">
        <v>86.32</v>
      </c>
      <c r="M116" s="124">
        <f t="shared" si="9"/>
        <v>12084.8</v>
      </c>
    </row>
    <row r="117" spans="1:13" ht="30" x14ac:dyDescent="0.25">
      <c r="A117" s="91" t="s">
        <v>166</v>
      </c>
      <c r="B117" s="74" t="s">
        <v>395</v>
      </c>
      <c r="C117" s="132" t="s">
        <v>6</v>
      </c>
      <c r="D117" s="10"/>
      <c r="E117" s="37" t="s">
        <v>6</v>
      </c>
      <c r="F117" s="10" t="s">
        <v>6</v>
      </c>
      <c r="G117" s="35" t="s">
        <v>6</v>
      </c>
      <c r="H117" s="10" t="s">
        <v>6</v>
      </c>
      <c r="I117" s="38" t="s">
        <v>74</v>
      </c>
      <c r="J117" s="24" t="s">
        <v>10</v>
      </c>
      <c r="K117" s="210">
        <v>30.2</v>
      </c>
      <c r="L117" s="44">
        <v>48.88</v>
      </c>
      <c r="M117" s="124">
        <f t="shared" si="9"/>
        <v>1476.1759999999999</v>
      </c>
    </row>
    <row r="118" spans="1:13" x14ac:dyDescent="0.25">
      <c r="A118" s="71" t="s">
        <v>23</v>
      </c>
      <c r="B118" s="74" t="s">
        <v>188</v>
      </c>
      <c r="C118" s="132" t="s">
        <v>6</v>
      </c>
      <c r="D118" s="10"/>
      <c r="E118" s="37" t="s">
        <v>6</v>
      </c>
      <c r="F118" s="10" t="s">
        <v>6</v>
      </c>
      <c r="G118" s="35" t="s">
        <v>6</v>
      </c>
      <c r="H118" s="10" t="s">
        <v>6</v>
      </c>
      <c r="I118" s="38" t="s">
        <v>74</v>
      </c>
      <c r="J118" s="24" t="s">
        <v>10</v>
      </c>
      <c r="K118" s="210">
        <v>185</v>
      </c>
      <c r="L118" s="44">
        <v>10.4</v>
      </c>
      <c r="M118" s="124">
        <f t="shared" si="9"/>
        <v>1924</v>
      </c>
    </row>
    <row r="119" spans="1:13" x14ac:dyDescent="0.25">
      <c r="A119" s="71" t="s">
        <v>167</v>
      </c>
      <c r="B119" s="74" t="s">
        <v>189</v>
      </c>
      <c r="C119" s="132" t="s">
        <v>6</v>
      </c>
      <c r="D119" s="10"/>
      <c r="E119" s="37" t="s">
        <v>6</v>
      </c>
      <c r="F119" s="10" t="s">
        <v>6</v>
      </c>
      <c r="G119" s="35" t="s">
        <v>6</v>
      </c>
      <c r="H119" s="10" t="s">
        <v>6</v>
      </c>
      <c r="I119" s="38" t="s">
        <v>74</v>
      </c>
      <c r="J119" s="24" t="s">
        <v>10</v>
      </c>
      <c r="K119" s="210">
        <v>356</v>
      </c>
      <c r="L119" s="44">
        <v>17.47</v>
      </c>
      <c r="M119" s="124">
        <f t="shared" si="9"/>
        <v>6219.32</v>
      </c>
    </row>
    <row r="120" spans="1:13" x14ac:dyDescent="0.25">
      <c r="A120" s="71" t="s">
        <v>168</v>
      </c>
      <c r="B120" s="74" t="s">
        <v>20</v>
      </c>
      <c r="C120" s="132" t="s">
        <v>6</v>
      </c>
      <c r="D120" s="10" t="s">
        <v>200</v>
      </c>
      <c r="E120" s="37" t="s">
        <v>6</v>
      </c>
      <c r="F120" s="10" t="s">
        <v>6</v>
      </c>
      <c r="G120" s="35" t="s">
        <v>6</v>
      </c>
      <c r="H120" s="10" t="s">
        <v>6</v>
      </c>
      <c r="I120" s="38" t="s">
        <v>74</v>
      </c>
      <c r="J120" s="24" t="s">
        <v>10</v>
      </c>
      <c r="K120" s="210">
        <v>200</v>
      </c>
      <c r="L120" s="44">
        <v>6.24</v>
      </c>
      <c r="M120" s="124">
        <f t="shared" si="9"/>
        <v>1248</v>
      </c>
    </row>
    <row r="121" spans="1:13" x14ac:dyDescent="0.25">
      <c r="A121" s="238" t="s">
        <v>369</v>
      </c>
      <c r="B121" s="74" t="s">
        <v>367</v>
      </c>
      <c r="C121" s="132" t="s">
        <v>6</v>
      </c>
      <c r="D121" s="7"/>
      <c r="E121" s="65" t="s">
        <v>6</v>
      </c>
      <c r="F121" s="7" t="s">
        <v>6</v>
      </c>
      <c r="G121" s="61" t="s">
        <v>6</v>
      </c>
      <c r="H121" s="7" t="s">
        <v>6</v>
      </c>
      <c r="I121" s="239" t="s">
        <v>74</v>
      </c>
      <c r="J121" s="24" t="s">
        <v>25</v>
      </c>
      <c r="K121" s="210">
        <v>4</v>
      </c>
      <c r="L121" s="44">
        <v>364</v>
      </c>
      <c r="M121" s="124">
        <f t="shared" si="9"/>
        <v>1456</v>
      </c>
    </row>
    <row r="122" spans="1:13" x14ac:dyDescent="0.25">
      <c r="A122" s="238" t="s">
        <v>370</v>
      </c>
      <c r="B122" s="74" t="s">
        <v>368</v>
      </c>
      <c r="C122" s="132" t="s">
        <v>6</v>
      </c>
      <c r="D122" s="7"/>
      <c r="E122" s="65" t="s">
        <v>6</v>
      </c>
      <c r="F122" s="7" t="s">
        <v>6</v>
      </c>
      <c r="G122" s="61" t="s">
        <v>6</v>
      </c>
      <c r="H122" s="7" t="s">
        <v>6</v>
      </c>
      <c r="I122" s="239" t="s">
        <v>74</v>
      </c>
      <c r="J122" s="24" t="s">
        <v>25</v>
      </c>
      <c r="K122" s="210">
        <v>3</v>
      </c>
      <c r="L122" s="44">
        <v>416</v>
      </c>
      <c r="M122" s="124">
        <f t="shared" si="9"/>
        <v>1248</v>
      </c>
    </row>
    <row r="123" spans="1:13" x14ac:dyDescent="0.25">
      <c r="A123" s="238" t="s">
        <v>377</v>
      </c>
      <c r="B123" s="74" t="s">
        <v>376</v>
      </c>
      <c r="C123" s="132" t="s">
        <v>6</v>
      </c>
      <c r="D123" s="7"/>
      <c r="E123" s="65" t="s">
        <v>6</v>
      </c>
      <c r="F123" s="7" t="s">
        <v>6</v>
      </c>
      <c r="G123" s="61" t="s">
        <v>6</v>
      </c>
      <c r="H123" s="7" t="s">
        <v>6</v>
      </c>
      <c r="I123" s="239" t="s">
        <v>74</v>
      </c>
      <c r="J123" s="24" t="s">
        <v>25</v>
      </c>
      <c r="K123" s="210">
        <v>2</v>
      </c>
      <c r="L123" s="44">
        <v>1352</v>
      </c>
      <c r="M123" s="124">
        <f t="shared" si="9"/>
        <v>2704</v>
      </c>
    </row>
    <row r="124" spans="1:13" ht="15.75" thickBot="1" x14ac:dyDescent="0.3">
      <c r="A124" s="72"/>
      <c r="B124" s="88"/>
      <c r="C124" s="135"/>
      <c r="D124" s="11"/>
      <c r="E124" s="66"/>
      <c r="F124" s="11"/>
      <c r="G124" s="40"/>
      <c r="H124" s="11"/>
      <c r="I124" s="60"/>
      <c r="J124" s="31"/>
      <c r="K124" s="211"/>
      <c r="L124" s="47"/>
      <c r="M124" s="129"/>
    </row>
    <row r="125" spans="1:13" x14ac:dyDescent="0.25">
      <c r="A125" s="293" t="s">
        <v>9</v>
      </c>
      <c r="B125" s="293"/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19">
        <f>SUM(M84:M124)</f>
        <v>1442869.246000001</v>
      </c>
    </row>
    <row r="126" spans="1:13" s="5" customFormat="1" x14ac:dyDescent="0.25">
      <c r="A126" s="122"/>
      <c r="B126" s="32"/>
      <c r="C126" s="68"/>
      <c r="D126" s="68"/>
      <c r="E126" s="62"/>
      <c r="F126" s="62"/>
      <c r="G126" s="62"/>
      <c r="H126" s="62"/>
      <c r="I126" s="62"/>
      <c r="J126" s="62"/>
      <c r="K126" s="208"/>
      <c r="L126" s="62"/>
      <c r="M126" s="19"/>
    </row>
    <row r="127" spans="1:13" ht="15.75" thickBot="1" x14ac:dyDescent="0.3">
      <c r="A127" s="108" t="s">
        <v>27</v>
      </c>
      <c r="B127" s="18"/>
      <c r="C127" s="68"/>
      <c r="D127" s="68"/>
      <c r="E127" s="62"/>
      <c r="F127" s="62"/>
      <c r="G127" s="62"/>
      <c r="H127" s="62"/>
      <c r="I127" s="62"/>
      <c r="J127" s="62"/>
      <c r="K127" s="208"/>
      <c r="L127" s="62"/>
      <c r="M127" s="62"/>
    </row>
    <row r="128" spans="1:13" ht="45.75" thickBot="1" x14ac:dyDescent="0.3">
      <c r="A128" s="12" t="s">
        <v>366</v>
      </c>
      <c r="B128" s="2" t="s">
        <v>0</v>
      </c>
      <c r="C128" s="102" t="s">
        <v>1</v>
      </c>
      <c r="D128" s="1" t="s">
        <v>84</v>
      </c>
      <c r="E128" s="2" t="s">
        <v>82</v>
      </c>
      <c r="F128" s="1" t="s">
        <v>81</v>
      </c>
      <c r="G128" s="2" t="s">
        <v>2</v>
      </c>
      <c r="H128" s="103" t="s">
        <v>85</v>
      </c>
      <c r="I128" s="12" t="s">
        <v>83</v>
      </c>
      <c r="J128" s="2" t="s">
        <v>378</v>
      </c>
      <c r="K128" s="209" t="s">
        <v>379</v>
      </c>
      <c r="L128" s="3" t="s">
        <v>380</v>
      </c>
      <c r="M128" s="4" t="s">
        <v>381</v>
      </c>
    </row>
    <row r="129" spans="1:13" x14ac:dyDescent="0.25">
      <c r="A129" s="70" t="s">
        <v>207</v>
      </c>
      <c r="B129" s="116" t="s">
        <v>28</v>
      </c>
      <c r="C129" s="22" t="s">
        <v>6</v>
      </c>
      <c r="D129" s="6" t="s">
        <v>220</v>
      </c>
      <c r="E129" s="21" t="s">
        <v>6</v>
      </c>
      <c r="F129" s="6" t="s">
        <v>6</v>
      </c>
      <c r="G129" s="33" t="s">
        <v>6</v>
      </c>
      <c r="H129" s="6" t="s">
        <v>6</v>
      </c>
      <c r="I129" s="58" t="s">
        <v>75</v>
      </c>
      <c r="J129" s="21" t="s">
        <v>25</v>
      </c>
      <c r="K129" s="218">
        <v>2</v>
      </c>
      <c r="L129" s="48">
        <v>105.25</v>
      </c>
      <c r="M129" s="126">
        <f t="shared" ref="M129:M146" si="10">L129*K129</f>
        <v>210.5</v>
      </c>
    </row>
    <row r="130" spans="1:13" x14ac:dyDescent="0.25">
      <c r="A130" s="71" t="s">
        <v>29</v>
      </c>
      <c r="B130" s="80" t="s">
        <v>28</v>
      </c>
      <c r="C130" s="56" t="s">
        <v>6</v>
      </c>
      <c r="D130" s="10" t="s">
        <v>221</v>
      </c>
      <c r="E130" s="30" t="s">
        <v>6</v>
      </c>
      <c r="F130" s="10" t="s">
        <v>6</v>
      </c>
      <c r="G130" s="35" t="s">
        <v>6</v>
      </c>
      <c r="H130" s="10" t="s">
        <v>6</v>
      </c>
      <c r="I130" s="59" t="s">
        <v>75</v>
      </c>
      <c r="J130" s="30" t="s">
        <v>25</v>
      </c>
      <c r="K130" s="206">
        <v>7</v>
      </c>
      <c r="L130" s="43">
        <v>154.54</v>
      </c>
      <c r="M130" s="127">
        <f t="shared" si="10"/>
        <v>1081.78</v>
      </c>
    </row>
    <row r="131" spans="1:13" x14ac:dyDescent="0.25">
      <c r="A131" s="71" t="s">
        <v>208</v>
      </c>
      <c r="B131" s="80" t="s">
        <v>30</v>
      </c>
      <c r="C131" s="56" t="s">
        <v>6</v>
      </c>
      <c r="D131" s="10" t="s">
        <v>220</v>
      </c>
      <c r="E131" s="30" t="s">
        <v>6</v>
      </c>
      <c r="F131" s="10" t="s">
        <v>6</v>
      </c>
      <c r="G131" s="35" t="s">
        <v>6</v>
      </c>
      <c r="H131" s="10" t="s">
        <v>6</v>
      </c>
      <c r="I131" s="59" t="s">
        <v>75</v>
      </c>
      <c r="J131" s="30" t="s">
        <v>25</v>
      </c>
      <c r="K131" s="206">
        <v>2</v>
      </c>
      <c r="L131" s="43">
        <v>42.02</v>
      </c>
      <c r="M131" s="127">
        <f t="shared" si="10"/>
        <v>84.04</v>
      </c>
    </row>
    <row r="132" spans="1:13" x14ac:dyDescent="0.25">
      <c r="A132" s="71" t="s">
        <v>31</v>
      </c>
      <c r="B132" s="80" t="s">
        <v>30</v>
      </c>
      <c r="C132" s="56" t="s">
        <v>6</v>
      </c>
      <c r="D132" s="10" t="s">
        <v>221</v>
      </c>
      <c r="E132" s="30" t="s">
        <v>6</v>
      </c>
      <c r="F132" s="10" t="s">
        <v>6</v>
      </c>
      <c r="G132" s="35" t="s">
        <v>6</v>
      </c>
      <c r="H132" s="10" t="s">
        <v>6</v>
      </c>
      <c r="I132" s="59" t="s">
        <v>75</v>
      </c>
      <c r="J132" s="30" t="s">
        <v>25</v>
      </c>
      <c r="K132" s="206">
        <v>4</v>
      </c>
      <c r="L132" s="43">
        <v>77.17</v>
      </c>
      <c r="M132" s="127">
        <f t="shared" si="10"/>
        <v>308.68</v>
      </c>
    </row>
    <row r="133" spans="1:13" x14ac:dyDescent="0.25">
      <c r="A133" s="71">
        <v>70202</v>
      </c>
      <c r="B133" s="80" t="s">
        <v>209</v>
      </c>
      <c r="C133" s="56" t="s">
        <v>6</v>
      </c>
      <c r="D133" s="10"/>
      <c r="E133" s="30" t="s">
        <v>6</v>
      </c>
      <c r="F133" s="10" t="s">
        <v>6</v>
      </c>
      <c r="G133" s="35" t="s">
        <v>6</v>
      </c>
      <c r="H133" s="10" t="s">
        <v>6</v>
      </c>
      <c r="I133" s="59" t="s">
        <v>75</v>
      </c>
      <c r="J133" s="24" t="s">
        <v>15</v>
      </c>
      <c r="K133" s="206">
        <v>35</v>
      </c>
      <c r="L133" s="43">
        <v>16.22</v>
      </c>
      <c r="M133" s="127">
        <f t="shared" si="10"/>
        <v>567.69999999999993</v>
      </c>
    </row>
    <row r="134" spans="1:13" x14ac:dyDescent="0.25">
      <c r="A134" s="71" t="s">
        <v>33</v>
      </c>
      <c r="B134" s="80" t="s">
        <v>210</v>
      </c>
      <c r="C134" s="56" t="s">
        <v>6</v>
      </c>
      <c r="D134" s="10" t="s">
        <v>32</v>
      </c>
      <c r="E134" s="30" t="s">
        <v>6</v>
      </c>
      <c r="F134" s="10" t="s">
        <v>6</v>
      </c>
      <c r="G134" s="35" t="s">
        <v>6</v>
      </c>
      <c r="H134" s="10" t="s">
        <v>6</v>
      </c>
      <c r="I134" s="59" t="s">
        <v>75</v>
      </c>
      <c r="J134" s="30" t="s">
        <v>10</v>
      </c>
      <c r="K134" s="206">
        <v>106.3</v>
      </c>
      <c r="L134" s="43">
        <v>30.11</v>
      </c>
      <c r="M134" s="127">
        <f t="shared" si="10"/>
        <v>3200.6929999999998</v>
      </c>
    </row>
    <row r="135" spans="1:13" x14ac:dyDescent="0.25">
      <c r="A135" s="71" t="s">
        <v>35</v>
      </c>
      <c r="B135" s="80" t="s">
        <v>397</v>
      </c>
      <c r="C135" s="56" t="s">
        <v>6</v>
      </c>
      <c r="D135" s="10" t="s">
        <v>396</v>
      </c>
      <c r="E135" s="30" t="s">
        <v>6</v>
      </c>
      <c r="F135" s="10" t="s">
        <v>6</v>
      </c>
      <c r="G135" s="35" t="s">
        <v>6</v>
      </c>
      <c r="H135" s="10" t="s">
        <v>6</v>
      </c>
      <c r="I135" s="59" t="s">
        <v>75</v>
      </c>
      <c r="J135" s="30" t="s">
        <v>10</v>
      </c>
      <c r="K135" s="206">
        <v>210</v>
      </c>
      <c r="L135" s="43">
        <v>52.94</v>
      </c>
      <c r="M135" s="127">
        <f t="shared" si="10"/>
        <v>11117.4</v>
      </c>
    </row>
    <row r="136" spans="1:13" x14ac:dyDescent="0.25">
      <c r="A136" s="71" t="s">
        <v>211</v>
      </c>
      <c r="B136" s="80" t="s">
        <v>398</v>
      </c>
      <c r="C136" s="56" t="s">
        <v>6</v>
      </c>
      <c r="D136" s="10" t="s">
        <v>222</v>
      </c>
      <c r="E136" s="30" t="s">
        <v>6</v>
      </c>
      <c r="F136" s="10" t="s">
        <v>6</v>
      </c>
      <c r="G136" s="35" t="s">
        <v>6</v>
      </c>
      <c r="H136" s="10" t="s">
        <v>6</v>
      </c>
      <c r="I136" s="59" t="s">
        <v>75</v>
      </c>
      <c r="J136" s="30" t="s">
        <v>10</v>
      </c>
      <c r="K136" s="206">
        <v>115</v>
      </c>
      <c r="L136" s="43">
        <v>77.58</v>
      </c>
      <c r="M136" s="127">
        <f t="shared" si="10"/>
        <v>8921.6999999999989</v>
      </c>
    </row>
    <row r="137" spans="1:13" x14ac:dyDescent="0.25">
      <c r="A137" s="71" t="s">
        <v>212</v>
      </c>
      <c r="B137" s="80" t="s">
        <v>399</v>
      </c>
      <c r="C137" s="56" t="s">
        <v>6</v>
      </c>
      <c r="D137" s="10" t="s">
        <v>223</v>
      </c>
      <c r="E137" s="30" t="s">
        <v>6</v>
      </c>
      <c r="F137" s="10" t="s">
        <v>6</v>
      </c>
      <c r="G137" s="35" t="s">
        <v>6</v>
      </c>
      <c r="H137" s="10" t="s">
        <v>6</v>
      </c>
      <c r="I137" s="59" t="s">
        <v>75</v>
      </c>
      <c r="J137" s="30" t="s">
        <v>10</v>
      </c>
      <c r="K137" s="206">
        <v>210</v>
      </c>
      <c r="L137" s="43">
        <v>90.35</v>
      </c>
      <c r="M137" s="127">
        <f t="shared" si="10"/>
        <v>18973.5</v>
      </c>
    </row>
    <row r="138" spans="1:13" x14ac:dyDescent="0.25">
      <c r="A138" s="71" t="s">
        <v>213</v>
      </c>
      <c r="B138" s="80" t="s">
        <v>214</v>
      </c>
      <c r="C138" s="56" t="s">
        <v>6</v>
      </c>
      <c r="D138" s="10" t="s">
        <v>224</v>
      </c>
      <c r="E138" s="30" t="s">
        <v>6</v>
      </c>
      <c r="F138" s="10" t="s">
        <v>6</v>
      </c>
      <c r="G138" s="35" t="s">
        <v>6</v>
      </c>
      <c r="H138" s="10" t="s">
        <v>6</v>
      </c>
      <c r="I138" s="59" t="s">
        <v>75</v>
      </c>
      <c r="J138" s="30" t="s">
        <v>25</v>
      </c>
      <c r="K138" s="206">
        <v>2</v>
      </c>
      <c r="L138" s="43">
        <v>2579.1999999999998</v>
      </c>
      <c r="M138" s="127">
        <f t="shared" si="10"/>
        <v>5158.3999999999996</v>
      </c>
    </row>
    <row r="139" spans="1:13" x14ac:dyDescent="0.25">
      <c r="A139" s="71" t="s">
        <v>36</v>
      </c>
      <c r="B139" s="80" t="s">
        <v>215</v>
      </c>
      <c r="C139" s="56" t="s">
        <v>6</v>
      </c>
      <c r="D139" s="10" t="s">
        <v>225</v>
      </c>
      <c r="E139" s="30" t="s">
        <v>6</v>
      </c>
      <c r="F139" s="10" t="s">
        <v>6</v>
      </c>
      <c r="G139" s="35" t="s">
        <v>6</v>
      </c>
      <c r="H139" s="10" t="s">
        <v>6</v>
      </c>
      <c r="I139" s="59" t="s">
        <v>75</v>
      </c>
      <c r="J139" s="30" t="s">
        <v>25</v>
      </c>
      <c r="K139" s="206">
        <v>3</v>
      </c>
      <c r="L139" s="43">
        <v>618.79999999999995</v>
      </c>
      <c r="M139" s="127">
        <f t="shared" si="10"/>
        <v>1856.3999999999999</v>
      </c>
    </row>
    <row r="140" spans="1:13" x14ac:dyDescent="0.25">
      <c r="A140" s="71">
        <v>70416</v>
      </c>
      <c r="B140" s="80" t="s">
        <v>216</v>
      </c>
      <c r="C140" s="56" t="s">
        <v>6</v>
      </c>
      <c r="D140" s="10"/>
      <c r="E140" s="30" t="s">
        <v>6</v>
      </c>
      <c r="F140" s="10" t="s">
        <v>6</v>
      </c>
      <c r="G140" s="35" t="s">
        <v>6</v>
      </c>
      <c r="H140" s="10" t="s">
        <v>6</v>
      </c>
      <c r="I140" s="59" t="s">
        <v>75</v>
      </c>
      <c r="J140" s="30" t="s">
        <v>10</v>
      </c>
      <c r="K140" s="206">
        <v>177.2</v>
      </c>
      <c r="L140" s="43">
        <v>77.36</v>
      </c>
      <c r="M140" s="127">
        <f t="shared" si="10"/>
        <v>13708.191999999999</v>
      </c>
    </row>
    <row r="141" spans="1:13" x14ac:dyDescent="0.25">
      <c r="A141" s="71" t="s">
        <v>217</v>
      </c>
      <c r="B141" s="80" t="s">
        <v>39</v>
      </c>
      <c r="C141" s="56" t="s">
        <v>6</v>
      </c>
      <c r="D141" s="10" t="s">
        <v>226</v>
      </c>
      <c r="E141" s="30" t="s">
        <v>6</v>
      </c>
      <c r="F141" s="10" t="s">
        <v>6</v>
      </c>
      <c r="G141" s="35" t="s">
        <v>6</v>
      </c>
      <c r="H141" s="10" t="s">
        <v>6</v>
      </c>
      <c r="I141" s="59" t="s">
        <v>75</v>
      </c>
      <c r="J141" s="30" t="s">
        <v>25</v>
      </c>
      <c r="K141" s="206">
        <v>22</v>
      </c>
      <c r="L141" s="43">
        <v>14.87</v>
      </c>
      <c r="M141" s="127">
        <f t="shared" si="10"/>
        <v>327.14</v>
      </c>
    </row>
    <row r="142" spans="1:13" x14ac:dyDescent="0.25">
      <c r="A142" s="71" t="s">
        <v>40</v>
      </c>
      <c r="B142" s="80" t="s">
        <v>39</v>
      </c>
      <c r="C142" s="56" t="s">
        <v>6</v>
      </c>
      <c r="D142" s="10" t="s">
        <v>227</v>
      </c>
      <c r="E142" s="30" t="s">
        <v>6</v>
      </c>
      <c r="F142" s="10" t="s">
        <v>6</v>
      </c>
      <c r="G142" s="35" t="s">
        <v>6</v>
      </c>
      <c r="H142" s="10" t="s">
        <v>6</v>
      </c>
      <c r="I142" s="59" t="s">
        <v>75</v>
      </c>
      <c r="J142" s="30" t="s">
        <v>25</v>
      </c>
      <c r="K142" s="206">
        <v>16</v>
      </c>
      <c r="L142" s="43">
        <v>14.87</v>
      </c>
      <c r="M142" s="127">
        <f t="shared" si="10"/>
        <v>237.92</v>
      </c>
    </row>
    <row r="143" spans="1:13" x14ac:dyDescent="0.25">
      <c r="A143" s="71" t="s">
        <v>218</v>
      </c>
      <c r="B143" s="80" t="s">
        <v>39</v>
      </c>
      <c r="C143" s="56" t="s">
        <v>6</v>
      </c>
      <c r="D143" s="10" t="s">
        <v>228</v>
      </c>
      <c r="E143" s="30" t="s">
        <v>6</v>
      </c>
      <c r="F143" s="10" t="s">
        <v>6</v>
      </c>
      <c r="G143" s="35" t="s">
        <v>6</v>
      </c>
      <c r="H143" s="10" t="s">
        <v>6</v>
      </c>
      <c r="I143" s="59" t="s">
        <v>75</v>
      </c>
      <c r="J143" s="30" t="s">
        <v>25</v>
      </c>
      <c r="K143" s="206">
        <v>1</v>
      </c>
      <c r="L143" s="43">
        <v>14.87</v>
      </c>
      <c r="M143" s="127">
        <f t="shared" si="10"/>
        <v>14.87</v>
      </c>
    </row>
    <row r="144" spans="1:13" x14ac:dyDescent="0.25">
      <c r="A144" s="71" t="s">
        <v>38</v>
      </c>
      <c r="B144" s="80" t="s">
        <v>37</v>
      </c>
      <c r="C144" s="56" t="s">
        <v>6</v>
      </c>
      <c r="D144" s="10" t="s">
        <v>227</v>
      </c>
      <c r="E144" s="30" t="s">
        <v>6</v>
      </c>
      <c r="F144" s="10" t="s">
        <v>6</v>
      </c>
      <c r="G144" s="35" t="s">
        <v>6</v>
      </c>
      <c r="H144" s="10" t="s">
        <v>6</v>
      </c>
      <c r="I144" s="59" t="s">
        <v>75</v>
      </c>
      <c r="J144" s="30" t="s">
        <v>25</v>
      </c>
      <c r="K144" s="206">
        <v>4</v>
      </c>
      <c r="L144" s="43">
        <v>14.87</v>
      </c>
      <c r="M144" s="127">
        <f t="shared" si="10"/>
        <v>59.48</v>
      </c>
    </row>
    <row r="145" spans="1:13" x14ac:dyDescent="0.25">
      <c r="A145" s="71" t="s">
        <v>41</v>
      </c>
      <c r="B145" s="80" t="s">
        <v>37</v>
      </c>
      <c r="C145" s="56" t="s">
        <v>6</v>
      </c>
      <c r="D145" s="10" t="s">
        <v>226</v>
      </c>
      <c r="E145" s="30" t="s">
        <v>6</v>
      </c>
      <c r="F145" s="10" t="s">
        <v>6</v>
      </c>
      <c r="G145" s="35" t="s">
        <v>6</v>
      </c>
      <c r="H145" s="10" t="s">
        <v>6</v>
      </c>
      <c r="I145" s="59" t="s">
        <v>75</v>
      </c>
      <c r="J145" s="30" t="s">
        <v>25</v>
      </c>
      <c r="K145" s="206">
        <v>28</v>
      </c>
      <c r="L145" s="43">
        <v>14.87</v>
      </c>
      <c r="M145" s="127">
        <f t="shared" si="10"/>
        <v>416.35999999999996</v>
      </c>
    </row>
    <row r="146" spans="1:13" x14ac:dyDescent="0.25">
      <c r="A146" s="71">
        <v>70901</v>
      </c>
      <c r="B146" s="80" t="s">
        <v>219</v>
      </c>
      <c r="C146" s="56" t="s">
        <v>6</v>
      </c>
      <c r="D146" s="10"/>
      <c r="E146" s="30" t="s">
        <v>6</v>
      </c>
      <c r="F146" s="10" t="s">
        <v>6</v>
      </c>
      <c r="G146" s="35" t="s">
        <v>6</v>
      </c>
      <c r="H146" s="10" t="s">
        <v>6</v>
      </c>
      <c r="I146" s="59" t="s">
        <v>75</v>
      </c>
      <c r="J146" s="30" t="s">
        <v>73</v>
      </c>
      <c r="K146" s="206">
        <v>1</v>
      </c>
      <c r="L146" s="43">
        <v>25168</v>
      </c>
      <c r="M146" s="127">
        <f t="shared" si="10"/>
        <v>25168</v>
      </c>
    </row>
    <row r="147" spans="1:13" ht="15.75" thickBot="1" x14ac:dyDescent="0.3">
      <c r="A147" s="72"/>
      <c r="B147" s="88"/>
      <c r="C147" s="128"/>
      <c r="D147" s="11"/>
      <c r="E147" s="31"/>
      <c r="F147" s="11"/>
      <c r="G147" s="40"/>
      <c r="H147" s="11"/>
      <c r="I147" s="63"/>
      <c r="J147" s="31"/>
      <c r="K147" s="211"/>
      <c r="L147" s="47"/>
      <c r="M147" s="129"/>
    </row>
    <row r="148" spans="1:13" s="5" customFormat="1" x14ac:dyDescent="0.25">
      <c r="A148" s="293" t="s">
        <v>9</v>
      </c>
      <c r="B148" s="293"/>
      <c r="C148" s="293"/>
      <c r="D148" s="293"/>
      <c r="E148" s="293"/>
      <c r="F148" s="293"/>
      <c r="G148" s="293"/>
      <c r="H148" s="293"/>
      <c r="I148" s="293"/>
      <c r="J148" s="293"/>
      <c r="K148" s="293"/>
      <c r="L148" s="293"/>
      <c r="M148" s="19">
        <f>SUM(M129:M147)</f>
        <v>91412.75499999999</v>
      </c>
    </row>
    <row r="149" spans="1:13" ht="15.75" thickBot="1" x14ac:dyDescent="0.3">
      <c r="A149" s="108" t="s">
        <v>42</v>
      </c>
      <c r="B149" s="18"/>
      <c r="C149" s="68"/>
      <c r="D149" s="68"/>
      <c r="E149" s="62"/>
      <c r="F149" s="62"/>
      <c r="G149" s="62"/>
      <c r="H149" s="62"/>
      <c r="I149" s="62"/>
      <c r="J149" s="62"/>
      <c r="K149" s="208"/>
      <c r="L149" s="62"/>
      <c r="M149" s="62"/>
    </row>
    <row r="150" spans="1:13" ht="45.75" thickBot="1" x14ac:dyDescent="0.3">
      <c r="A150" s="12" t="s">
        <v>366</v>
      </c>
      <c r="B150" s="2" t="s">
        <v>0</v>
      </c>
      <c r="C150" s="102" t="s">
        <v>1</v>
      </c>
      <c r="D150" s="1" t="s">
        <v>84</v>
      </c>
      <c r="E150" s="2" t="s">
        <v>82</v>
      </c>
      <c r="F150" s="1" t="s">
        <v>81</v>
      </c>
      <c r="G150" s="2" t="s">
        <v>2</v>
      </c>
      <c r="H150" s="103" t="s">
        <v>85</v>
      </c>
      <c r="I150" s="12" t="s">
        <v>83</v>
      </c>
      <c r="J150" s="2" t="s">
        <v>378</v>
      </c>
      <c r="K150" s="209" t="s">
        <v>379</v>
      </c>
      <c r="L150" s="3" t="s">
        <v>380</v>
      </c>
      <c r="M150" s="4" t="s">
        <v>381</v>
      </c>
    </row>
    <row r="151" spans="1:13" ht="15.75" x14ac:dyDescent="0.25">
      <c r="A151" s="146"/>
      <c r="B151" s="167" t="s">
        <v>359</v>
      </c>
      <c r="C151" s="147"/>
      <c r="D151" s="147"/>
      <c r="E151" s="147"/>
      <c r="F151" s="147"/>
      <c r="G151" s="147"/>
      <c r="H151" s="147"/>
      <c r="I151" s="147"/>
      <c r="J151" s="147"/>
      <c r="K151" s="213"/>
      <c r="L151" s="148"/>
      <c r="M151" s="149"/>
    </row>
    <row r="152" spans="1:13" x14ac:dyDescent="0.25">
      <c r="A152" s="77">
        <v>80101</v>
      </c>
      <c r="B152" s="80" t="s">
        <v>229</v>
      </c>
      <c r="C152" s="56" t="s">
        <v>6</v>
      </c>
      <c r="D152" s="10"/>
      <c r="E152" s="30" t="s">
        <v>6</v>
      </c>
      <c r="F152" s="10" t="s">
        <v>6</v>
      </c>
      <c r="G152" s="35" t="s">
        <v>6</v>
      </c>
      <c r="H152" s="10" t="s">
        <v>6</v>
      </c>
      <c r="I152" s="36" t="s">
        <v>77</v>
      </c>
      <c r="J152" s="38" t="s">
        <v>10</v>
      </c>
      <c r="K152" s="206">
        <v>336</v>
      </c>
      <c r="L152" s="43">
        <v>3.12</v>
      </c>
      <c r="M152" s="127">
        <f t="shared" ref="M152:M162" si="11">L152*K152</f>
        <v>1048.32</v>
      </c>
    </row>
    <row r="153" spans="1:13" x14ac:dyDescent="0.25">
      <c r="A153" s="77">
        <v>80102</v>
      </c>
      <c r="B153" s="80" t="s">
        <v>230</v>
      </c>
      <c r="C153" s="56" t="s">
        <v>6</v>
      </c>
      <c r="D153" s="10"/>
      <c r="E153" s="30" t="s">
        <v>6</v>
      </c>
      <c r="F153" s="10" t="s">
        <v>6</v>
      </c>
      <c r="G153" s="35" t="s">
        <v>6</v>
      </c>
      <c r="H153" s="10" t="s">
        <v>6</v>
      </c>
      <c r="I153" s="36" t="s">
        <v>77</v>
      </c>
      <c r="J153" s="38" t="s">
        <v>25</v>
      </c>
      <c r="K153" s="206">
        <v>8</v>
      </c>
      <c r="L153" s="43">
        <v>104</v>
      </c>
      <c r="M153" s="127">
        <f t="shared" si="11"/>
        <v>832</v>
      </c>
    </row>
    <row r="154" spans="1:13" x14ac:dyDescent="0.25">
      <c r="A154" s="77">
        <v>80105</v>
      </c>
      <c r="B154" s="80" t="s">
        <v>231</v>
      </c>
      <c r="C154" s="56" t="s">
        <v>6</v>
      </c>
      <c r="D154" s="10"/>
      <c r="E154" s="30" t="s">
        <v>6</v>
      </c>
      <c r="F154" s="10" t="s">
        <v>6</v>
      </c>
      <c r="G154" s="35" t="s">
        <v>6</v>
      </c>
      <c r="H154" s="10" t="s">
        <v>6</v>
      </c>
      <c r="I154" s="36" t="s">
        <v>77</v>
      </c>
      <c r="J154" s="38" t="s">
        <v>25</v>
      </c>
      <c r="K154" s="206">
        <v>3</v>
      </c>
      <c r="L154" s="43">
        <v>1248</v>
      </c>
      <c r="M154" s="127">
        <f t="shared" si="11"/>
        <v>3744</v>
      </c>
    </row>
    <row r="155" spans="1:13" x14ac:dyDescent="0.25">
      <c r="A155" s="77">
        <v>80107</v>
      </c>
      <c r="B155" s="80" t="s">
        <v>232</v>
      </c>
      <c r="C155" s="56" t="s">
        <v>6</v>
      </c>
      <c r="D155" s="10"/>
      <c r="E155" s="30" t="s">
        <v>6</v>
      </c>
      <c r="F155" s="10" t="s">
        <v>6</v>
      </c>
      <c r="G155" s="35" t="s">
        <v>6</v>
      </c>
      <c r="H155" s="10" t="s">
        <v>6</v>
      </c>
      <c r="I155" s="36" t="s">
        <v>77</v>
      </c>
      <c r="J155" s="38" t="s">
        <v>25</v>
      </c>
      <c r="K155" s="206">
        <v>3</v>
      </c>
      <c r="L155" s="43">
        <v>1248</v>
      </c>
      <c r="M155" s="127">
        <f t="shared" si="11"/>
        <v>3744</v>
      </c>
    </row>
    <row r="156" spans="1:13" ht="30" x14ac:dyDescent="0.25">
      <c r="A156" s="77">
        <v>80114</v>
      </c>
      <c r="B156" s="80" t="s">
        <v>233</v>
      </c>
      <c r="C156" s="56" t="s">
        <v>6</v>
      </c>
      <c r="D156" s="10"/>
      <c r="E156" s="30" t="s">
        <v>6</v>
      </c>
      <c r="F156" s="10" t="s">
        <v>6</v>
      </c>
      <c r="G156" s="35" t="s">
        <v>6</v>
      </c>
      <c r="H156" s="10" t="s">
        <v>6</v>
      </c>
      <c r="I156" s="36" t="s">
        <v>77</v>
      </c>
      <c r="J156" s="38" t="s">
        <v>10</v>
      </c>
      <c r="K156" s="206">
        <v>414</v>
      </c>
      <c r="L156" s="43">
        <v>18.72</v>
      </c>
      <c r="M156" s="127">
        <f t="shared" si="11"/>
        <v>7750.08</v>
      </c>
    </row>
    <row r="157" spans="1:13" x14ac:dyDescent="0.25">
      <c r="A157" s="77" t="s">
        <v>234</v>
      </c>
      <c r="B157" s="80" t="s">
        <v>235</v>
      </c>
      <c r="C157" s="56" t="s">
        <v>6</v>
      </c>
      <c r="D157" s="10"/>
      <c r="E157" s="30" t="s">
        <v>6</v>
      </c>
      <c r="F157" s="10" t="s">
        <v>6</v>
      </c>
      <c r="G157" s="35" t="s">
        <v>6</v>
      </c>
      <c r="H157" s="10" t="s">
        <v>6</v>
      </c>
      <c r="I157" s="36" t="s">
        <v>77</v>
      </c>
      <c r="J157" s="38" t="s">
        <v>25</v>
      </c>
      <c r="K157" s="206">
        <v>6</v>
      </c>
      <c r="L157" s="43">
        <v>124.8</v>
      </c>
      <c r="M157" s="127">
        <f t="shared" si="11"/>
        <v>748.8</v>
      </c>
    </row>
    <row r="158" spans="1:13" x14ac:dyDescent="0.25">
      <c r="A158" s="77">
        <v>80124</v>
      </c>
      <c r="B158" s="80" t="s">
        <v>236</v>
      </c>
      <c r="C158" s="56" t="s">
        <v>6</v>
      </c>
      <c r="D158" s="10"/>
      <c r="E158" s="30" t="s">
        <v>6</v>
      </c>
      <c r="F158" s="10" t="s">
        <v>6</v>
      </c>
      <c r="G158" s="35" t="s">
        <v>6</v>
      </c>
      <c r="H158" s="10" t="s">
        <v>6</v>
      </c>
      <c r="I158" s="36" t="s">
        <v>77</v>
      </c>
      <c r="J158" s="38" t="s">
        <v>201</v>
      </c>
      <c r="K158" s="206">
        <v>1</v>
      </c>
      <c r="L158" s="43">
        <v>1456</v>
      </c>
      <c r="M158" s="127">
        <f t="shared" si="11"/>
        <v>1456</v>
      </c>
    </row>
    <row r="159" spans="1:13" x14ac:dyDescent="0.25">
      <c r="A159" s="77">
        <v>80125</v>
      </c>
      <c r="B159" s="80" t="s">
        <v>237</v>
      </c>
      <c r="C159" s="56" t="s">
        <v>6</v>
      </c>
      <c r="D159" s="10"/>
      <c r="E159" s="30" t="s">
        <v>6</v>
      </c>
      <c r="F159" s="10" t="s">
        <v>6</v>
      </c>
      <c r="G159" s="35" t="s">
        <v>6</v>
      </c>
      <c r="H159" s="10" t="s">
        <v>6</v>
      </c>
      <c r="I159" s="36" t="s">
        <v>77</v>
      </c>
      <c r="J159" s="38" t="s">
        <v>201</v>
      </c>
      <c r="K159" s="206">
        <v>2</v>
      </c>
      <c r="L159" s="43">
        <v>104</v>
      </c>
      <c r="M159" s="127">
        <f t="shared" si="11"/>
        <v>208</v>
      </c>
    </row>
    <row r="160" spans="1:13" x14ac:dyDescent="0.25">
      <c r="A160" s="77">
        <v>80210</v>
      </c>
      <c r="B160" s="80" t="s">
        <v>238</v>
      </c>
      <c r="C160" s="56" t="s">
        <v>6</v>
      </c>
      <c r="D160" s="10" t="s">
        <v>254</v>
      </c>
      <c r="E160" s="30" t="s">
        <v>6</v>
      </c>
      <c r="F160" s="10" t="s">
        <v>6</v>
      </c>
      <c r="G160" s="35" t="s">
        <v>6</v>
      </c>
      <c r="H160" s="10" t="s">
        <v>6</v>
      </c>
      <c r="I160" s="36" t="s">
        <v>77</v>
      </c>
      <c r="J160" s="38" t="s">
        <v>10</v>
      </c>
      <c r="K160" s="206">
        <v>109</v>
      </c>
      <c r="L160" s="43">
        <v>83.2</v>
      </c>
      <c r="M160" s="127">
        <f t="shared" si="11"/>
        <v>9068.8000000000011</v>
      </c>
    </row>
    <row r="161" spans="1:13" x14ac:dyDescent="0.25">
      <c r="A161" s="77" t="s">
        <v>239</v>
      </c>
      <c r="B161" s="80" t="s">
        <v>44</v>
      </c>
      <c r="C161" s="56" t="s">
        <v>6</v>
      </c>
      <c r="D161" s="10"/>
      <c r="E161" s="30" t="s">
        <v>6</v>
      </c>
      <c r="F161" s="10" t="s">
        <v>6</v>
      </c>
      <c r="G161" s="35" t="s">
        <v>6</v>
      </c>
      <c r="H161" s="10" t="s">
        <v>6</v>
      </c>
      <c r="I161" s="36" t="s">
        <v>77</v>
      </c>
      <c r="J161" s="38" t="s">
        <v>10</v>
      </c>
      <c r="K161" s="206">
        <v>303</v>
      </c>
      <c r="L161" s="43">
        <v>31.2</v>
      </c>
      <c r="M161" s="127">
        <f t="shared" si="11"/>
        <v>9453.6</v>
      </c>
    </row>
    <row r="162" spans="1:13" x14ac:dyDescent="0.25">
      <c r="A162" s="77">
        <v>81004</v>
      </c>
      <c r="B162" s="80" t="s">
        <v>45</v>
      </c>
      <c r="C162" s="56" t="s">
        <v>6</v>
      </c>
      <c r="D162" s="10"/>
      <c r="E162" s="30" t="s">
        <v>6</v>
      </c>
      <c r="F162" s="10" t="s">
        <v>6</v>
      </c>
      <c r="G162" s="35" t="s">
        <v>6</v>
      </c>
      <c r="H162" s="10" t="s">
        <v>6</v>
      </c>
      <c r="I162" s="36" t="s">
        <v>77</v>
      </c>
      <c r="J162" s="38" t="s">
        <v>25</v>
      </c>
      <c r="K162" s="206">
        <v>2</v>
      </c>
      <c r="L162" s="43">
        <v>156</v>
      </c>
      <c r="M162" s="127">
        <f t="shared" si="11"/>
        <v>312</v>
      </c>
    </row>
    <row r="163" spans="1:13" ht="15.75" x14ac:dyDescent="0.25">
      <c r="A163" s="150"/>
      <c r="B163" s="168" t="s">
        <v>360</v>
      </c>
      <c r="C163" s="151"/>
      <c r="D163" s="151"/>
      <c r="E163" s="151"/>
      <c r="F163" s="151"/>
      <c r="G163" s="151"/>
      <c r="H163" s="151"/>
      <c r="I163" s="151"/>
      <c r="J163" s="151"/>
      <c r="K163" s="220"/>
      <c r="L163" s="152"/>
      <c r="M163" s="153"/>
    </row>
    <row r="164" spans="1:13" ht="30" x14ac:dyDescent="0.25">
      <c r="A164" s="77" t="s">
        <v>240</v>
      </c>
      <c r="B164" s="80" t="s">
        <v>241</v>
      </c>
      <c r="C164" s="56" t="s">
        <v>6</v>
      </c>
      <c r="D164" s="10" t="s">
        <v>255</v>
      </c>
      <c r="E164" s="30" t="s">
        <v>6</v>
      </c>
      <c r="F164" s="10" t="s">
        <v>6</v>
      </c>
      <c r="G164" s="35" t="s">
        <v>6</v>
      </c>
      <c r="H164" s="10" t="s">
        <v>6</v>
      </c>
      <c r="I164" s="36" t="s">
        <v>76</v>
      </c>
      <c r="J164" s="38" t="s">
        <v>10</v>
      </c>
      <c r="K164" s="206">
        <v>576</v>
      </c>
      <c r="L164" s="43">
        <v>10.4</v>
      </c>
      <c r="M164" s="127">
        <f t="shared" ref="M164:M179" si="12">L164*K164</f>
        <v>5990.4000000000005</v>
      </c>
    </row>
    <row r="165" spans="1:13" ht="30" x14ac:dyDescent="0.25">
      <c r="A165" s="77" t="s">
        <v>242</v>
      </c>
      <c r="B165" s="80" t="s">
        <v>243</v>
      </c>
      <c r="C165" s="56" t="s">
        <v>6</v>
      </c>
      <c r="D165" s="10" t="s">
        <v>256</v>
      </c>
      <c r="E165" s="30" t="s">
        <v>6</v>
      </c>
      <c r="F165" s="10" t="s">
        <v>6</v>
      </c>
      <c r="G165" s="35" t="s">
        <v>6</v>
      </c>
      <c r="H165" s="10" t="s">
        <v>6</v>
      </c>
      <c r="I165" s="36" t="s">
        <v>76</v>
      </c>
      <c r="J165" s="38" t="s">
        <v>10</v>
      </c>
      <c r="K165" s="206">
        <v>79</v>
      </c>
      <c r="L165" s="43">
        <v>15.6</v>
      </c>
      <c r="M165" s="127">
        <f t="shared" si="12"/>
        <v>1232.3999999999999</v>
      </c>
    </row>
    <row r="166" spans="1:13" x14ac:dyDescent="0.25">
      <c r="A166" s="77" t="s">
        <v>244</v>
      </c>
      <c r="B166" s="80" t="s">
        <v>44</v>
      </c>
      <c r="C166" s="56" t="s">
        <v>6</v>
      </c>
      <c r="D166" s="10"/>
      <c r="E166" s="30" t="s">
        <v>6</v>
      </c>
      <c r="F166" s="10" t="s">
        <v>6</v>
      </c>
      <c r="G166" s="35" t="s">
        <v>6</v>
      </c>
      <c r="H166" s="10" t="s">
        <v>6</v>
      </c>
      <c r="I166" s="36" t="s">
        <v>76</v>
      </c>
      <c r="J166" s="38" t="s">
        <v>10</v>
      </c>
      <c r="K166" s="206">
        <v>616</v>
      </c>
      <c r="L166" s="43">
        <v>31.2</v>
      </c>
      <c r="M166" s="127">
        <f t="shared" si="12"/>
        <v>19219.2</v>
      </c>
    </row>
    <row r="167" spans="1:13" x14ac:dyDescent="0.25">
      <c r="A167" s="77">
        <v>80307</v>
      </c>
      <c r="B167" s="80" t="s">
        <v>245</v>
      </c>
      <c r="C167" s="56" t="s">
        <v>6</v>
      </c>
      <c r="D167" s="10" t="s">
        <v>256</v>
      </c>
      <c r="E167" s="30" t="s">
        <v>6</v>
      </c>
      <c r="F167" s="10" t="s">
        <v>6</v>
      </c>
      <c r="G167" s="35" t="s">
        <v>6</v>
      </c>
      <c r="H167" s="10" t="s">
        <v>6</v>
      </c>
      <c r="I167" s="36" t="s">
        <v>76</v>
      </c>
      <c r="J167" s="38" t="s">
        <v>10</v>
      </c>
      <c r="K167" s="206">
        <v>83</v>
      </c>
      <c r="L167" s="43">
        <v>15.6</v>
      </c>
      <c r="M167" s="127">
        <f t="shared" si="12"/>
        <v>1294.8</v>
      </c>
    </row>
    <row r="168" spans="1:13" x14ac:dyDescent="0.25">
      <c r="A168" s="77">
        <v>80311</v>
      </c>
      <c r="B168" s="80" t="s">
        <v>246</v>
      </c>
      <c r="C168" s="56" t="s">
        <v>6</v>
      </c>
      <c r="D168" s="10"/>
      <c r="E168" s="30" t="s">
        <v>6</v>
      </c>
      <c r="F168" s="10" t="s">
        <v>6</v>
      </c>
      <c r="G168" s="35" t="s">
        <v>6</v>
      </c>
      <c r="H168" s="10" t="s">
        <v>6</v>
      </c>
      <c r="I168" s="36" t="s">
        <v>76</v>
      </c>
      <c r="J168" s="38" t="s">
        <v>25</v>
      </c>
      <c r="K168" s="206">
        <v>32</v>
      </c>
      <c r="L168" s="43">
        <v>31.2</v>
      </c>
      <c r="M168" s="127">
        <f t="shared" si="12"/>
        <v>998.4</v>
      </c>
    </row>
    <row r="169" spans="1:13" x14ac:dyDescent="0.25">
      <c r="A169" s="77">
        <v>80312</v>
      </c>
      <c r="B169" s="80" t="s">
        <v>247</v>
      </c>
      <c r="C169" s="56" t="s">
        <v>6</v>
      </c>
      <c r="D169" s="10"/>
      <c r="E169" s="30" t="s">
        <v>6</v>
      </c>
      <c r="F169" s="10" t="s">
        <v>6</v>
      </c>
      <c r="G169" s="35" t="s">
        <v>6</v>
      </c>
      <c r="H169" s="10" t="s">
        <v>6</v>
      </c>
      <c r="I169" s="36" t="s">
        <v>76</v>
      </c>
      <c r="J169" s="38" t="s">
        <v>25</v>
      </c>
      <c r="K169" s="206">
        <v>1</v>
      </c>
      <c r="L169" s="43">
        <v>3744</v>
      </c>
      <c r="M169" s="127">
        <f t="shared" si="12"/>
        <v>3744</v>
      </c>
    </row>
    <row r="170" spans="1:13" x14ac:dyDescent="0.25">
      <c r="A170" s="77">
        <v>80313</v>
      </c>
      <c r="B170" s="80" t="s">
        <v>248</v>
      </c>
      <c r="C170" s="56" t="s">
        <v>6</v>
      </c>
      <c r="D170" s="10"/>
      <c r="E170" s="30" t="s">
        <v>6</v>
      </c>
      <c r="F170" s="10" t="s">
        <v>6</v>
      </c>
      <c r="G170" s="35" t="s">
        <v>6</v>
      </c>
      <c r="H170" s="10" t="s">
        <v>6</v>
      </c>
      <c r="I170" s="36" t="s">
        <v>76</v>
      </c>
      <c r="J170" s="38" t="s">
        <v>201</v>
      </c>
      <c r="K170" s="206">
        <v>1</v>
      </c>
      <c r="L170" s="43">
        <v>104</v>
      </c>
      <c r="M170" s="127">
        <f t="shared" si="12"/>
        <v>104</v>
      </c>
    </row>
    <row r="171" spans="1:13" x14ac:dyDescent="0.25">
      <c r="A171" s="77" t="s">
        <v>249</v>
      </c>
      <c r="B171" s="80" t="s">
        <v>250</v>
      </c>
      <c r="C171" s="56" t="s">
        <v>6</v>
      </c>
      <c r="D171" s="10" t="s">
        <v>257</v>
      </c>
      <c r="E171" s="30" t="s">
        <v>6</v>
      </c>
      <c r="F171" s="10" t="s">
        <v>6</v>
      </c>
      <c r="G171" s="35" t="s">
        <v>6</v>
      </c>
      <c r="H171" s="10" t="s">
        <v>6</v>
      </c>
      <c r="I171" s="36" t="s">
        <v>76</v>
      </c>
      <c r="J171" s="38" t="s">
        <v>25</v>
      </c>
      <c r="K171" s="206">
        <v>6</v>
      </c>
      <c r="L171" s="43">
        <v>83.2</v>
      </c>
      <c r="M171" s="127">
        <f t="shared" si="12"/>
        <v>499.20000000000005</v>
      </c>
    </row>
    <row r="172" spans="1:13" x14ac:dyDescent="0.25">
      <c r="A172" s="77" t="s">
        <v>251</v>
      </c>
      <c r="B172" s="80" t="s">
        <v>252</v>
      </c>
      <c r="C172" s="56" t="s">
        <v>6</v>
      </c>
      <c r="D172" s="10" t="s">
        <v>258</v>
      </c>
      <c r="E172" s="30" t="s">
        <v>6</v>
      </c>
      <c r="F172" s="10" t="s">
        <v>6</v>
      </c>
      <c r="G172" s="35" t="s">
        <v>6</v>
      </c>
      <c r="H172" s="10" t="s">
        <v>6</v>
      </c>
      <c r="I172" s="36" t="s">
        <v>76</v>
      </c>
      <c r="J172" s="38" t="s">
        <v>25</v>
      </c>
      <c r="K172" s="206">
        <v>1</v>
      </c>
      <c r="L172" s="43">
        <v>83.2</v>
      </c>
      <c r="M172" s="127">
        <f t="shared" si="12"/>
        <v>83.2</v>
      </c>
    </row>
    <row r="173" spans="1:13" x14ac:dyDescent="0.25">
      <c r="A173" s="77" t="s">
        <v>377</v>
      </c>
      <c r="B173" s="80" t="s">
        <v>400</v>
      </c>
      <c r="C173" s="56" t="s">
        <v>6</v>
      </c>
      <c r="D173" s="10" t="s">
        <v>259</v>
      </c>
      <c r="E173" s="30" t="s">
        <v>6</v>
      </c>
      <c r="F173" s="10" t="s">
        <v>6</v>
      </c>
      <c r="G173" s="35" t="s">
        <v>6</v>
      </c>
      <c r="H173" s="10" t="s">
        <v>6</v>
      </c>
      <c r="I173" s="36" t="s">
        <v>76</v>
      </c>
      <c r="J173" s="38" t="s">
        <v>25</v>
      </c>
      <c r="K173" s="206">
        <v>2</v>
      </c>
      <c r="L173" s="43">
        <v>915.2</v>
      </c>
      <c r="M173" s="127">
        <f t="shared" si="12"/>
        <v>1830.4</v>
      </c>
    </row>
    <row r="174" spans="1:13" x14ac:dyDescent="0.25">
      <c r="A174" s="77" t="s">
        <v>403</v>
      </c>
      <c r="B174" s="80" t="s">
        <v>401</v>
      </c>
      <c r="C174" s="56" t="s">
        <v>6</v>
      </c>
      <c r="D174" s="10" t="s">
        <v>260</v>
      </c>
      <c r="E174" s="30" t="s">
        <v>6</v>
      </c>
      <c r="F174" s="10" t="s">
        <v>6</v>
      </c>
      <c r="G174" s="35" t="s">
        <v>6</v>
      </c>
      <c r="H174" s="10" t="s">
        <v>6</v>
      </c>
      <c r="I174" s="36" t="s">
        <v>76</v>
      </c>
      <c r="J174" s="38" t="s">
        <v>25</v>
      </c>
      <c r="K174" s="206">
        <v>4</v>
      </c>
      <c r="L174" s="43">
        <v>894.4</v>
      </c>
      <c r="M174" s="127">
        <f t="shared" si="12"/>
        <v>3577.6</v>
      </c>
    </row>
    <row r="175" spans="1:13" x14ac:dyDescent="0.25">
      <c r="A175" s="77" t="s">
        <v>372</v>
      </c>
      <c r="B175" s="80" t="s">
        <v>375</v>
      </c>
      <c r="C175" s="200" t="s">
        <v>6</v>
      </c>
      <c r="D175" s="171"/>
      <c r="E175" s="201" t="s">
        <v>6</v>
      </c>
      <c r="F175" s="171" t="s">
        <v>6</v>
      </c>
      <c r="G175" s="172" t="s">
        <v>6</v>
      </c>
      <c r="H175" s="171" t="s">
        <v>6</v>
      </c>
      <c r="I175" s="36" t="s">
        <v>76</v>
      </c>
      <c r="J175" s="38" t="s">
        <v>25</v>
      </c>
      <c r="K175" s="206">
        <v>4</v>
      </c>
      <c r="L175" s="43">
        <v>312</v>
      </c>
      <c r="M175" s="127">
        <f t="shared" si="12"/>
        <v>1248</v>
      </c>
    </row>
    <row r="176" spans="1:13" x14ac:dyDescent="0.25">
      <c r="A176" s="77" t="s">
        <v>404</v>
      </c>
      <c r="B176" s="80" t="s">
        <v>402</v>
      </c>
      <c r="C176" s="56" t="s">
        <v>6</v>
      </c>
      <c r="D176" s="10" t="s">
        <v>261</v>
      </c>
      <c r="E176" s="30" t="s">
        <v>6</v>
      </c>
      <c r="F176" s="10" t="s">
        <v>6</v>
      </c>
      <c r="G176" s="35" t="s">
        <v>6</v>
      </c>
      <c r="H176" s="10" t="s">
        <v>6</v>
      </c>
      <c r="I176" s="36" t="s">
        <v>76</v>
      </c>
      <c r="J176" s="38" t="s">
        <v>25</v>
      </c>
      <c r="K176" s="206">
        <v>9</v>
      </c>
      <c r="L176" s="43">
        <v>582.4</v>
      </c>
      <c r="M176" s="127">
        <f t="shared" si="12"/>
        <v>5241.5999999999995</v>
      </c>
    </row>
    <row r="177" spans="1:13" x14ac:dyDescent="0.25">
      <c r="A177" s="77" t="s">
        <v>373</v>
      </c>
      <c r="B177" s="80" t="s">
        <v>374</v>
      </c>
      <c r="C177" s="200" t="s">
        <v>6</v>
      </c>
      <c r="D177" s="171"/>
      <c r="E177" s="201" t="s">
        <v>6</v>
      </c>
      <c r="F177" s="171" t="s">
        <v>6</v>
      </c>
      <c r="G177" s="172" t="s">
        <v>6</v>
      </c>
      <c r="H177" s="171" t="s">
        <v>6</v>
      </c>
      <c r="I177" s="36" t="s">
        <v>76</v>
      </c>
      <c r="J177" s="38" t="s">
        <v>25</v>
      </c>
      <c r="K177" s="206">
        <v>9</v>
      </c>
      <c r="L177" s="43">
        <v>156</v>
      </c>
      <c r="M177" s="127">
        <f t="shared" si="12"/>
        <v>1404</v>
      </c>
    </row>
    <row r="178" spans="1:13" x14ac:dyDescent="0.25">
      <c r="A178" s="77">
        <v>80324</v>
      </c>
      <c r="B178" s="80" t="s">
        <v>43</v>
      </c>
      <c r="C178" s="56" t="s">
        <v>6</v>
      </c>
      <c r="D178" s="10"/>
      <c r="E178" s="30" t="s">
        <v>6</v>
      </c>
      <c r="F178" s="10" t="s">
        <v>6</v>
      </c>
      <c r="G178" s="35" t="s">
        <v>6</v>
      </c>
      <c r="H178" s="10" t="s">
        <v>6</v>
      </c>
      <c r="I178" s="36" t="s">
        <v>76</v>
      </c>
      <c r="J178" s="38" t="s">
        <v>201</v>
      </c>
      <c r="K178" s="206">
        <v>1</v>
      </c>
      <c r="L178" s="43">
        <v>1872</v>
      </c>
      <c r="M178" s="127">
        <f t="shared" si="12"/>
        <v>1872</v>
      </c>
    </row>
    <row r="179" spans="1:13" ht="45" x14ac:dyDescent="0.25">
      <c r="A179" s="77">
        <v>81006</v>
      </c>
      <c r="B179" s="80" t="s">
        <v>253</v>
      </c>
      <c r="C179" s="56" t="s">
        <v>6</v>
      </c>
      <c r="D179" s="10"/>
      <c r="E179" s="30" t="s">
        <v>6</v>
      </c>
      <c r="F179" s="10" t="s">
        <v>6</v>
      </c>
      <c r="G179" s="35" t="s">
        <v>6</v>
      </c>
      <c r="H179" s="10" t="s">
        <v>6</v>
      </c>
      <c r="I179" s="36" t="s">
        <v>76</v>
      </c>
      <c r="J179" s="38" t="s">
        <v>201</v>
      </c>
      <c r="K179" s="206">
        <v>1</v>
      </c>
      <c r="L179" s="43">
        <v>520</v>
      </c>
      <c r="M179" s="127">
        <f t="shared" si="12"/>
        <v>520</v>
      </c>
    </row>
    <row r="180" spans="1:13" ht="15.75" thickBot="1" x14ac:dyDescent="0.3">
      <c r="A180" s="76"/>
      <c r="B180" s="88"/>
      <c r="C180" s="128"/>
      <c r="D180" s="11"/>
      <c r="E180" s="31"/>
      <c r="F180" s="11"/>
      <c r="G180" s="40"/>
      <c r="H180" s="11"/>
      <c r="I180" s="55"/>
      <c r="J180" s="60"/>
      <c r="K180" s="211"/>
      <c r="L180" s="47"/>
      <c r="M180" s="129"/>
    </row>
    <row r="181" spans="1:13" s="5" customFormat="1" x14ac:dyDescent="0.25">
      <c r="A181" s="293" t="s">
        <v>9</v>
      </c>
      <c r="B181" s="293"/>
      <c r="C181" s="293"/>
      <c r="D181" s="293"/>
      <c r="E181" s="293"/>
      <c r="F181" s="293"/>
      <c r="G181" s="293"/>
      <c r="H181" s="293"/>
      <c r="I181" s="293"/>
      <c r="J181" s="293"/>
      <c r="K181" s="293"/>
      <c r="L181" s="293"/>
      <c r="M181" s="19">
        <f>SUM(M152:M180)</f>
        <v>87224.8</v>
      </c>
    </row>
    <row r="182" spans="1:13" ht="15.75" thickBot="1" x14ac:dyDescent="0.3">
      <c r="A182" s="108" t="s">
        <v>46</v>
      </c>
      <c r="B182" s="18"/>
      <c r="C182" s="68"/>
      <c r="D182" s="68"/>
      <c r="E182" s="62"/>
      <c r="F182" s="62"/>
      <c r="G182" s="62"/>
      <c r="H182" s="62"/>
      <c r="I182" s="62"/>
      <c r="J182" s="62"/>
      <c r="K182" s="208"/>
      <c r="L182" s="62"/>
      <c r="M182" s="62"/>
    </row>
    <row r="183" spans="1:13" ht="45.75" thickBot="1" x14ac:dyDescent="0.3">
      <c r="A183" s="12" t="s">
        <v>366</v>
      </c>
      <c r="B183" s="2" t="s">
        <v>0</v>
      </c>
      <c r="C183" s="102" t="s">
        <v>1</v>
      </c>
      <c r="D183" s="1" t="s">
        <v>84</v>
      </c>
      <c r="E183" s="2" t="s">
        <v>82</v>
      </c>
      <c r="F183" s="1" t="s">
        <v>81</v>
      </c>
      <c r="G183" s="2" t="s">
        <v>2</v>
      </c>
      <c r="H183" s="103" t="s">
        <v>85</v>
      </c>
      <c r="I183" s="12" t="s">
        <v>83</v>
      </c>
      <c r="J183" s="2" t="s">
        <v>378</v>
      </c>
      <c r="K183" s="209" t="s">
        <v>379</v>
      </c>
      <c r="L183" s="3" t="s">
        <v>380</v>
      </c>
      <c r="M183" s="4" t="s">
        <v>381</v>
      </c>
    </row>
    <row r="184" spans="1:13" x14ac:dyDescent="0.25">
      <c r="A184" s="70" t="s">
        <v>47</v>
      </c>
      <c r="B184" s="116" t="s">
        <v>262</v>
      </c>
      <c r="C184" s="22" t="s">
        <v>6</v>
      </c>
      <c r="D184" s="6" t="s">
        <v>266</v>
      </c>
      <c r="E184" s="21" t="s">
        <v>6</v>
      </c>
      <c r="F184" s="22" t="s">
        <v>6</v>
      </c>
      <c r="G184" s="33" t="s">
        <v>6</v>
      </c>
      <c r="H184" s="6" t="s">
        <v>6</v>
      </c>
      <c r="I184" s="34" t="s">
        <v>75</v>
      </c>
      <c r="J184" s="21" t="s">
        <v>15</v>
      </c>
      <c r="K184" s="218">
        <v>5223</v>
      </c>
      <c r="L184" s="48">
        <v>1.51</v>
      </c>
      <c r="M184" s="126">
        <f t="shared" ref="M184:M187" si="13">L184*K184</f>
        <v>7886.7300000000005</v>
      </c>
    </row>
    <row r="185" spans="1:13" x14ac:dyDescent="0.25">
      <c r="A185" s="71" t="s">
        <v>48</v>
      </c>
      <c r="B185" s="80" t="s">
        <v>405</v>
      </c>
      <c r="C185" s="56" t="s">
        <v>6</v>
      </c>
      <c r="D185" s="10" t="s">
        <v>267</v>
      </c>
      <c r="E185" s="30" t="s">
        <v>6</v>
      </c>
      <c r="F185" s="56" t="s">
        <v>6</v>
      </c>
      <c r="G185" s="35" t="s">
        <v>6</v>
      </c>
      <c r="H185" s="10" t="s">
        <v>6</v>
      </c>
      <c r="I185" s="42" t="s">
        <v>75</v>
      </c>
      <c r="J185" s="30" t="s">
        <v>15</v>
      </c>
      <c r="K185" s="206">
        <v>6329</v>
      </c>
      <c r="L185" s="43">
        <v>3.15</v>
      </c>
      <c r="M185" s="127">
        <f t="shared" si="13"/>
        <v>19936.349999999999</v>
      </c>
    </row>
    <row r="186" spans="1:13" x14ac:dyDescent="0.25">
      <c r="A186" s="71" t="s">
        <v>263</v>
      </c>
      <c r="B186" s="80" t="s">
        <v>264</v>
      </c>
      <c r="C186" s="56" t="s">
        <v>6</v>
      </c>
      <c r="D186" s="10" t="s">
        <v>267</v>
      </c>
      <c r="E186" s="38" t="s">
        <v>6</v>
      </c>
      <c r="F186" s="56" t="s">
        <v>6</v>
      </c>
      <c r="G186" s="35" t="s">
        <v>6</v>
      </c>
      <c r="H186" s="10" t="s">
        <v>6</v>
      </c>
      <c r="I186" s="42" t="s">
        <v>75</v>
      </c>
      <c r="J186" s="30" t="s">
        <v>15</v>
      </c>
      <c r="K186" s="206">
        <v>1785</v>
      </c>
      <c r="L186" s="43">
        <v>1.98</v>
      </c>
      <c r="M186" s="127">
        <f t="shared" si="13"/>
        <v>3534.3</v>
      </c>
    </row>
    <row r="187" spans="1:13" x14ac:dyDescent="0.25">
      <c r="A187" s="71">
        <v>92501</v>
      </c>
      <c r="B187" s="80" t="s">
        <v>265</v>
      </c>
      <c r="C187" s="56" t="s">
        <v>6</v>
      </c>
      <c r="D187" s="10"/>
      <c r="E187" s="38" t="s">
        <v>6</v>
      </c>
      <c r="F187" s="56" t="s">
        <v>6</v>
      </c>
      <c r="G187" s="35" t="s">
        <v>6</v>
      </c>
      <c r="H187" s="10" t="s">
        <v>6</v>
      </c>
      <c r="I187" s="42" t="s">
        <v>271</v>
      </c>
      <c r="J187" s="30" t="s">
        <v>10</v>
      </c>
      <c r="K187" s="206">
        <v>310</v>
      </c>
      <c r="L187" s="43">
        <v>644.79999999999995</v>
      </c>
      <c r="M187" s="127">
        <f t="shared" si="13"/>
        <v>199888</v>
      </c>
    </row>
    <row r="188" spans="1:13" ht="15.75" thickBot="1" x14ac:dyDescent="0.3">
      <c r="A188" s="82"/>
      <c r="B188" s="83"/>
      <c r="C188" s="28"/>
      <c r="D188" s="8"/>
      <c r="E188" s="39"/>
      <c r="F188" s="28"/>
      <c r="G188" s="92"/>
      <c r="H188" s="8"/>
      <c r="I188" s="93"/>
      <c r="J188" s="27"/>
      <c r="K188" s="214"/>
      <c r="L188" s="45"/>
      <c r="M188" s="134"/>
    </row>
    <row r="189" spans="1:13" x14ac:dyDescent="0.25">
      <c r="A189" s="293" t="s">
        <v>9</v>
      </c>
      <c r="B189" s="293"/>
      <c r="C189" s="293"/>
      <c r="D189" s="293"/>
      <c r="E189" s="293"/>
      <c r="F189" s="293"/>
      <c r="G189" s="293"/>
      <c r="H189" s="293"/>
      <c r="I189" s="293"/>
      <c r="J189" s="293"/>
      <c r="K189" s="293"/>
      <c r="L189" s="293"/>
      <c r="M189" s="19">
        <f>SUM(M184:M188)</f>
        <v>231245.38</v>
      </c>
    </row>
  </sheetData>
  <mergeCells count="12">
    <mergeCell ref="A3:M3"/>
    <mergeCell ref="H8:L8"/>
    <mergeCell ref="H9:L9"/>
    <mergeCell ref="H10:L10"/>
    <mergeCell ref="A24:L24"/>
    <mergeCell ref="A189:L189"/>
    <mergeCell ref="A43:L43"/>
    <mergeCell ref="A69:L69"/>
    <mergeCell ref="A80:L80"/>
    <mergeCell ref="A125:L125"/>
    <mergeCell ref="A148:L148"/>
    <mergeCell ref="A181:L181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35573-A826-4786-A49E-BF5E527FC96D}">
  <dimension ref="A1:M113"/>
  <sheetViews>
    <sheetView zoomScale="80" zoomScaleNormal="80" workbookViewId="0">
      <pane ySplit="1" topLeftCell="A2" activePane="bottomLeft" state="frozen"/>
      <selection pane="bottomLeft" activeCell="C5" sqref="C5"/>
    </sheetView>
  </sheetViews>
  <sheetFormatPr defaultColWidth="9.140625" defaultRowHeight="15" x14ac:dyDescent="0.25"/>
  <cols>
    <col min="1" max="1" width="16.7109375" style="5" customWidth="1"/>
    <col min="2" max="2" width="100.7109375" style="112" customWidth="1"/>
    <col min="3" max="3" width="18" style="9" customWidth="1"/>
    <col min="4" max="4" width="20.7109375" style="9" customWidth="1"/>
    <col min="5" max="5" width="28.7109375" style="9" bestFit="1" customWidth="1"/>
    <col min="6" max="6" width="23.5703125" style="9" bestFit="1" customWidth="1"/>
    <col min="7" max="7" width="18.42578125" style="9" bestFit="1" customWidth="1"/>
    <col min="8" max="8" width="15" style="9" bestFit="1" customWidth="1"/>
    <col min="9" max="9" width="26.5703125" style="9" bestFit="1" customWidth="1"/>
    <col min="10" max="10" width="13.28515625" style="9" customWidth="1"/>
    <col min="11" max="11" width="16.28515625" style="217" bestFit="1" customWidth="1"/>
    <col min="12" max="13" width="12.42578125" style="46" bestFit="1" customWidth="1"/>
    <col min="14" max="16384" width="9.140625" style="107"/>
  </cols>
  <sheetData>
    <row r="1" spans="1:13" ht="45.75" thickBot="1" x14ac:dyDescent="0.3">
      <c r="A1" s="94" t="s">
        <v>366</v>
      </c>
      <c r="B1" s="95" t="s">
        <v>0</v>
      </c>
      <c r="C1" s="106" t="s">
        <v>1</v>
      </c>
      <c r="D1" s="97" t="s">
        <v>84</v>
      </c>
      <c r="E1" s="95" t="s">
        <v>82</v>
      </c>
      <c r="F1" s="97" t="s">
        <v>81</v>
      </c>
      <c r="G1" s="98" t="s">
        <v>2</v>
      </c>
      <c r="H1" s="96" t="s">
        <v>49</v>
      </c>
      <c r="I1" s="94" t="s">
        <v>83</v>
      </c>
      <c r="J1" s="95" t="s">
        <v>378</v>
      </c>
      <c r="K1" s="207" t="s">
        <v>379</v>
      </c>
      <c r="L1" s="100" t="s">
        <v>380</v>
      </c>
      <c r="M1" s="101" t="s">
        <v>381</v>
      </c>
    </row>
    <row r="3" spans="1:13" s="109" customFormat="1" x14ac:dyDescent="0.25">
      <c r="A3" s="283" t="s">
        <v>3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</row>
    <row r="5" spans="1:13" s="109" customFormat="1" x14ac:dyDescent="0.25">
      <c r="A5" s="68"/>
      <c r="B5" s="110" t="s">
        <v>4</v>
      </c>
      <c r="C5" s="136" t="s">
        <v>415</v>
      </c>
      <c r="D5" s="104"/>
      <c r="E5" s="105"/>
      <c r="F5" s="62"/>
      <c r="G5" s="62"/>
      <c r="H5" s="62"/>
      <c r="I5" s="62"/>
      <c r="J5" s="62"/>
      <c r="K5" s="208"/>
      <c r="L5" s="62"/>
      <c r="M5" s="62"/>
    </row>
    <row r="6" spans="1:13" s="109" customFormat="1" x14ac:dyDescent="0.25">
      <c r="A6" s="68"/>
      <c r="B6" s="110" t="s">
        <v>5</v>
      </c>
      <c r="C6" s="136" t="s">
        <v>50</v>
      </c>
      <c r="D6" s="104"/>
      <c r="E6" s="105"/>
      <c r="F6" s="62"/>
      <c r="G6" s="62"/>
      <c r="H6" s="62"/>
      <c r="I6" s="62"/>
      <c r="J6" s="62"/>
      <c r="K6" s="208"/>
      <c r="L6" s="62"/>
      <c r="M6" s="62"/>
    </row>
    <row r="7" spans="1:13" s="109" customFormat="1" ht="15.75" thickBot="1" x14ac:dyDescent="0.3">
      <c r="A7" s="68"/>
      <c r="B7" s="18"/>
      <c r="C7" s="68"/>
      <c r="D7" s="68"/>
      <c r="E7" s="62"/>
      <c r="F7" s="62"/>
      <c r="G7" s="62"/>
      <c r="H7" s="62"/>
      <c r="I7" s="62"/>
      <c r="J7" s="62"/>
      <c r="K7" s="208"/>
      <c r="L7" s="62"/>
      <c r="M7" s="62"/>
    </row>
    <row r="8" spans="1:13" s="109" customFormat="1" x14ac:dyDescent="0.25">
      <c r="A8" s="68"/>
      <c r="B8" s="18"/>
      <c r="C8" s="67"/>
      <c r="D8" s="67"/>
      <c r="E8" s="19"/>
      <c r="F8" s="19"/>
      <c r="G8" s="19"/>
      <c r="H8" s="284" t="s">
        <v>102</v>
      </c>
      <c r="I8" s="285"/>
      <c r="J8" s="285"/>
      <c r="K8" s="285"/>
      <c r="L8" s="286"/>
      <c r="M8" s="123">
        <f>+M20+M31+M52+M106+M108+M113</f>
        <v>3410380.78</v>
      </c>
    </row>
    <row r="9" spans="1:13" x14ac:dyDescent="0.25">
      <c r="C9" s="69"/>
      <c r="D9" s="69"/>
      <c r="E9" s="46"/>
      <c r="F9" s="46"/>
      <c r="G9" s="46"/>
      <c r="H9" s="287" t="s">
        <v>99</v>
      </c>
      <c r="I9" s="288"/>
      <c r="J9" s="288"/>
      <c r="K9" s="288"/>
      <c r="L9" s="289"/>
      <c r="M9" s="124">
        <f>+M8*0.2</f>
        <v>682076.15599999996</v>
      </c>
    </row>
    <row r="10" spans="1:13" s="109" customFormat="1" ht="15.75" thickBot="1" x14ac:dyDescent="0.3">
      <c r="A10" s="68"/>
      <c r="B10" s="18"/>
      <c r="C10" s="67"/>
      <c r="D10" s="67"/>
      <c r="E10" s="19"/>
      <c r="F10" s="19"/>
      <c r="G10" s="19"/>
      <c r="H10" s="290" t="s">
        <v>100</v>
      </c>
      <c r="I10" s="291"/>
      <c r="J10" s="291"/>
      <c r="K10" s="291"/>
      <c r="L10" s="292"/>
      <c r="M10" s="125">
        <f>+M8+M9</f>
        <v>4092456.9359999998</v>
      </c>
    </row>
    <row r="13" spans="1:13" ht="15.75" thickBot="1" x14ac:dyDescent="0.3">
      <c r="A13" s="108" t="s">
        <v>87</v>
      </c>
      <c r="B13" s="18"/>
      <c r="C13" s="68"/>
      <c r="D13" s="68"/>
      <c r="E13" s="62"/>
      <c r="F13" s="62"/>
      <c r="G13" s="62"/>
      <c r="H13" s="62"/>
      <c r="I13" s="62"/>
      <c r="J13" s="62"/>
      <c r="K13" s="208"/>
      <c r="L13" s="62"/>
      <c r="M13" s="62"/>
    </row>
    <row r="14" spans="1:13" s="5" customFormat="1" ht="45.75" thickBot="1" x14ac:dyDescent="0.3">
      <c r="A14" s="12" t="s">
        <v>366</v>
      </c>
      <c r="B14" s="2" t="s">
        <v>0</v>
      </c>
      <c r="C14" s="102" t="s">
        <v>1</v>
      </c>
      <c r="D14" s="1" t="s">
        <v>84</v>
      </c>
      <c r="E14" s="2" t="s">
        <v>82</v>
      </c>
      <c r="F14" s="1" t="s">
        <v>81</v>
      </c>
      <c r="G14" s="2" t="s">
        <v>2</v>
      </c>
      <c r="H14" s="103" t="s">
        <v>85</v>
      </c>
      <c r="I14" s="12" t="s">
        <v>83</v>
      </c>
      <c r="J14" s="2" t="s">
        <v>378</v>
      </c>
      <c r="K14" s="209" t="s">
        <v>379</v>
      </c>
      <c r="L14" s="3" t="s">
        <v>380</v>
      </c>
      <c r="M14" s="4" t="s">
        <v>381</v>
      </c>
    </row>
    <row r="15" spans="1:13" x14ac:dyDescent="0.25">
      <c r="A15" s="115">
        <v>20201</v>
      </c>
      <c r="B15" s="116" t="s">
        <v>365</v>
      </c>
      <c r="C15" s="22" t="s">
        <v>6</v>
      </c>
      <c r="D15" s="6" t="s">
        <v>6</v>
      </c>
      <c r="E15" s="21" t="s">
        <v>6</v>
      </c>
      <c r="F15" s="6" t="s">
        <v>6</v>
      </c>
      <c r="G15" s="21" t="s">
        <v>6</v>
      </c>
      <c r="H15" s="22" t="s">
        <v>6</v>
      </c>
      <c r="I15" s="23" t="s">
        <v>7</v>
      </c>
      <c r="J15" s="21" t="s">
        <v>15</v>
      </c>
      <c r="K15" s="218">
        <v>7073</v>
      </c>
      <c r="L15" s="48">
        <v>0.73</v>
      </c>
      <c r="M15" s="126">
        <f>K15*L15</f>
        <v>5163.29</v>
      </c>
    </row>
    <row r="16" spans="1:13" s="117" customFormat="1" x14ac:dyDescent="0.25">
      <c r="A16" s="75">
        <v>20208</v>
      </c>
      <c r="B16" s="74" t="s">
        <v>90</v>
      </c>
      <c r="C16" s="25" t="s">
        <v>6</v>
      </c>
      <c r="D16" s="7" t="s">
        <v>6</v>
      </c>
      <c r="E16" s="24" t="s">
        <v>6</v>
      </c>
      <c r="F16" s="7" t="s">
        <v>6</v>
      </c>
      <c r="G16" s="24" t="s">
        <v>6</v>
      </c>
      <c r="H16" s="25" t="s">
        <v>6</v>
      </c>
      <c r="I16" s="26" t="s">
        <v>7</v>
      </c>
      <c r="J16" s="24" t="s">
        <v>73</v>
      </c>
      <c r="K16" s="210">
        <v>1</v>
      </c>
      <c r="L16" s="44">
        <v>520</v>
      </c>
      <c r="M16" s="124">
        <f>K16*L16</f>
        <v>520</v>
      </c>
    </row>
    <row r="17" spans="1:13" x14ac:dyDescent="0.25">
      <c r="A17" s="75">
        <v>20212</v>
      </c>
      <c r="B17" s="80" t="s">
        <v>91</v>
      </c>
      <c r="C17" s="56" t="s">
        <v>6</v>
      </c>
      <c r="D17" s="10" t="s">
        <v>6</v>
      </c>
      <c r="E17" s="30" t="s">
        <v>6</v>
      </c>
      <c r="F17" s="10" t="s">
        <v>6</v>
      </c>
      <c r="G17" s="24" t="s">
        <v>6</v>
      </c>
      <c r="H17" s="25" t="s">
        <v>6</v>
      </c>
      <c r="I17" s="26" t="s">
        <v>7</v>
      </c>
      <c r="J17" s="30" t="s">
        <v>15</v>
      </c>
      <c r="K17" s="206">
        <v>62800</v>
      </c>
      <c r="L17" s="43">
        <v>7.0000000000000007E-2</v>
      </c>
      <c r="M17" s="127">
        <f t="shared" ref="M17:M18" si="0">K17*L17</f>
        <v>4396</v>
      </c>
    </row>
    <row r="18" spans="1:13" x14ac:dyDescent="0.25">
      <c r="A18" s="75">
        <v>10210</v>
      </c>
      <c r="B18" s="80" t="s">
        <v>289</v>
      </c>
      <c r="C18" s="56" t="s">
        <v>6</v>
      </c>
      <c r="D18" s="10" t="s">
        <v>6</v>
      </c>
      <c r="E18" s="30" t="s">
        <v>6</v>
      </c>
      <c r="F18" s="10" t="s">
        <v>6</v>
      </c>
      <c r="G18" s="24" t="s">
        <v>6</v>
      </c>
      <c r="H18" s="25" t="s">
        <v>6</v>
      </c>
      <c r="I18" s="26" t="s">
        <v>7</v>
      </c>
      <c r="J18" s="30" t="s">
        <v>25</v>
      </c>
      <c r="K18" s="206">
        <v>1</v>
      </c>
      <c r="L18" s="43">
        <v>156000</v>
      </c>
      <c r="M18" s="127">
        <f t="shared" si="0"/>
        <v>156000</v>
      </c>
    </row>
    <row r="19" spans="1:13" ht="15.75" thickBot="1" x14ac:dyDescent="0.3">
      <c r="A19" s="82"/>
      <c r="B19" s="83"/>
      <c r="C19" s="128"/>
      <c r="D19" s="11"/>
      <c r="E19" s="31"/>
      <c r="F19" s="11"/>
      <c r="G19" s="27"/>
      <c r="H19" s="28"/>
      <c r="I19" s="29"/>
      <c r="J19" s="31"/>
      <c r="K19" s="211"/>
      <c r="L19" s="47"/>
      <c r="M19" s="129"/>
    </row>
    <row r="20" spans="1:13" x14ac:dyDescent="0.25">
      <c r="A20" s="293" t="s">
        <v>9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19">
        <f>SUM(M15:M19)</f>
        <v>166079.29</v>
      </c>
    </row>
    <row r="21" spans="1:13" x14ac:dyDescent="0.25">
      <c r="A21" s="68"/>
      <c r="B21" s="32"/>
      <c r="C21" s="68"/>
      <c r="D21" s="68"/>
      <c r="E21" s="62"/>
      <c r="F21" s="62"/>
      <c r="G21" s="62"/>
      <c r="H21" s="62"/>
      <c r="I21" s="62"/>
      <c r="J21" s="62"/>
      <c r="K21" s="208"/>
      <c r="L21" s="62"/>
      <c r="M21" s="19"/>
    </row>
    <row r="22" spans="1:13" ht="15.75" thickBot="1" x14ac:dyDescent="0.3">
      <c r="A22" s="108" t="s">
        <v>103</v>
      </c>
      <c r="B22" s="18"/>
      <c r="C22" s="68"/>
      <c r="D22" s="68"/>
      <c r="E22" s="62"/>
      <c r="F22" s="62"/>
      <c r="G22" s="62"/>
      <c r="H22" s="62"/>
      <c r="I22" s="62"/>
      <c r="J22" s="62"/>
      <c r="K22" s="208"/>
      <c r="L22" s="62"/>
      <c r="M22" s="62"/>
    </row>
    <row r="23" spans="1:13" s="5" customFormat="1" ht="45.75" thickBot="1" x14ac:dyDescent="0.3">
      <c r="A23" s="12" t="s">
        <v>366</v>
      </c>
      <c r="B23" s="2" t="s">
        <v>0</v>
      </c>
      <c r="C23" s="102" t="s">
        <v>1</v>
      </c>
      <c r="D23" s="1" t="s">
        <v>84</v>
      </c>
      <c r="E23" s="2" t="s">
        <v>82</v>
      </c>
      <c r="F23" s="1" t="s">
        <v>81</v>
      </c>
      <c r="G23" s="2" t="s">
        <v>2</v>
      </c>
      <c r="H23" s="103" t="s">
        <v>85</v>
      </c>
      <c r="I23" s="12" t="s">
        <v>83</v>
      </c>
      <c r="J23" s="2" t="s">
        <v>378</v>
      </c>
      <c r="K23" s="209" t="s">
        <v>379</v>
      </c>
      <c r="L23" s="3" t="s">
        <v>380</v>
      </c>
      <c r="M23" s="4" t="s">
        <v>381</v>
      </c>
    </row>
    <row r="24" spans="1:13" x14ac:dyDescent="0.25">
      <c r="A24" s="115">
        <v>30101</v>
      </c>
      <c r="B24" s="118" t="s">
        <v>11</v>
      </c>
      <c r="C24" s="22" t="s">
        <v>6</v>
      </c>
      <c r="D24" s="6" t="s">
        <v>6</v>
      </c>
      <c r="E24" s="21" t="s">
        <v>6</v>
      </c>
      <c r="F24" s="6" t="s">
        <v>6</v>
      </c>
      <c r="G24" s="33" t="s">
        <v>6</v>
      </c>
      <c r="H24" s="6" t="s">
        <v>6</v>
      </c>
      <c r="I24" s="34" t="s">
        <v>78</v>
      </c>
      <c r="J24" s="21" t="s">
        <v>269</v>
      </c>
      <c r="K24" s="218">
        <v>8506</v>
      </c>
      <c r="L24" s="48">
        <v>4.12</v>
      </c>
      <c r="M24" s="126">
        <f t="shared" ref="M24:M26" si="1">K24*L24</f>
        <v>35044.720000000001</v>
      </c>
    </row>
    <row r="25" spans="1:13" x14ac:dyDescent="0.25">
      <c r="A25" s="77" t="s">
        <v>290</v>
      </c>
      <c r="B25" s="86" t="s">
        <v>291</v>
      </c>
      <c r="C25" s="56" t="s">
        <v>6</v>
      </c>
      <c r="D25" s="10" t="s">
        <v>6</v>
      </c>
      <c r="E25" s="30" t="s">
        <v>6</v>
      </c>
      <c r="F25" s="10" t="s">
        <v>6</v>
      </c>
      <c r="G25" s="35" t="s">
        <v>6</v>
      </c>
      <c r="H25" s="10" t="s">
        <v>6</v>
      </c>
      <c r="I25" s="36" t="s">
        <v>78</v>
      </c>
      <c r="J25" s="30" t="s">
        <v>269</v>
      </c>
      <c r="K25" s="206">
        <v>150</v>
      </c>
      <c r="L25" s="43">
        <v>9.65</v>
      </c>
      <c r="M25" s="127">
        <f t="shared" si="1"/>
        <v>1447.5</v>
      </c>
    </row>
    <row r="26" spans="1:13" x14ac:dyDescent="0.25">
      <c r="A26" s="77">
        <v>30201</v>
      </c>
      <c r="B26" s="86" t="s">
        <v>108</v>
      </c>
      <c r="C26" s="56" t="s">
        <v>6</v>
      </c>
      <c r="D26" s="10" t="s">
        <v>6</v>
      </c>
      <c r="E26" s="30" t="s">
        <v>6</v>
      </c>
      <c r="F26" s="10" t="s">
        <v>6</v>
      </c>
      <c r="G26" s="35" t="s">
        <v>6</v>
      </c>
      <c r="H26" s="10" t="s">
        <v>6</v>
      </c>
      <c r="I26" s="36" t="s">
        <v>78</v>
      </c>
      <c r="J26" s="30" t="s">
        <v>10</v>
      </c>
      <c r="K26" s="206">
        <v>86</v>
      </c>
      <c r="L26" s="43">
        <v>11.96</v>
      </c>
      <c r="M26" s="127">
        <f t="shared" si="1"/>
        <v>1028.5600000000002</v>
      </c>
    </row>
    <row r="27" spans="1:13" ht="15.75" x14ac:dyDescent="0.25">
      <c r="A27" s="142"/>
      <c r="B27" s="166" t="s">
        <v>292</v>
      </c>
      <c r="C27" s="143"/>
      <c r="D27" s="143"/>
      <c r="E27" s="143"/>
      <c r="F27" s="143"/>
      <c r="G27" s="143"/>
      <c r="H27" s="143"/>
      <c r="I27" s="143"/>
      <c r="J27" s="143"/>
      <c r="K27" s="212"/>
      <c r="L27" s="144"/>
      <c r="M27" s="145"/>
    </row>
    <row r="28" spans="1:13" x14ac:dyDescent="0.25">
      <c r="A28" s="77" t="s">
        <v>13</v>
      </c>
      <c r="B28" s="86" t="s">
        <v>293</v>
      </c>
      <c r="C28" s="56" t="s">
        <v>6</v>
      </c>
      <c r="D28" s="10" t="s">
        <v>6</v>
      </c>
      <c r="E28" s="30" t="s">
        <v>6</v>
      </c>
      <c r="F28" s="10" t="s">
        <v>6</v>
      </c>
      <c r="G28" s="35" t="s">
        <v>6</v>
      </c>
      <c r="H28" s="10" t="s">
        <v>6</v>
      </c>
      <c r="I28" s="36" t="s">
        <v>78</v>
      </c>
      <c r="J28" s="30" t="s">
        <v>269</v>
      </c>
      <c r="K28" s="206">
        <v>4667</v>
      </c>
      <c r="L28" s="43">
        <v>24.96</v>
      </c>
      <c r="M28" s="127">
        <f t="shared" ref="M28:M29" si="2">K28*L28</f>
        <v>116488.32000000001</v>
      </c>
    </row>
    <row r="29" spans="1:13" x14ac:dyDescent="0.25">
      <c r="A29" s="77" t="s">
        <v>14</v>
      </c>
      <c r="B29" s="86" t="s">
        <v>294</v>
      </c>
      <c r="C29" s="56" t="s">
        <v>6</v>
      </c>
      <c r="D29" s="10" t="s">
        <v>6</v>
      </c>
      <c r="E29" s="30" t="s">
        <v>6</v>
      </c>
      <c r="F29" s="10" t="s">
        <v>6</v>
      </c>
      <c r="G29" s="35" t="s">
        <v>6</v>
      </c>
      <c r="H29" s="10" t="s">
        <v>6</v>
      </c>
      <c r="I29" s="36" t="s">
        <v>78</v>
      </c>
      <c r="J29" s="30" t="s">
        <v>269</v>
      </c>
      <c r="K29" s="206">
        <v>2658</v>
      </c>
      <c r="L29" s="43">
        <v>65.52</v>
      </c>
      <c r="M29" s="127">
        <f t="shared" si="2"/>
        <v>174152.16</v>
      </c>
    </row>
    <row r="30" spans="1:13" ht="15.75" thickBot="1" x14ac:dyDescent="0.3">
      <c r="A30" s="76"/>
      <c r="B30" s="119"/>
      <c r="C30" s="128"/>
      <c r="D30" s="11"/>
      <c r="E30" s="31"/>
      <c r="F30" s="11"/>
      <c r="G30" s="40"/>
      <c r="H30" s="11"/>
      <c r="I30" s="55"/>
      <c r="J30" s="27"/>
      <c r="K30" s="211"/>
      <c r="L30" s="47"/>
      <c r="M30" s="129"/>
    </row>
    <row r="31" spans="1:13" x14ac:dyDescent="0.25">
      <c r="A31" s="293" t="s">
        <v>9</v>
      </c>
      <c r="B31" s="293"/>
      <c r="C31" s="293"/>
      <c r="D31" s="293"/>
      <c r="E31" s="293"/>
      <c r="F31" s="293"/>
      <c r="G31" s="293"/>
      <c r="H31" s="293"/>
      <c r="I31" s="293"/>
      <c r="J31" s="293"/>
      <c r="K31" s="293"/>
      <c r="L31" s="293"/>
      <c r="M31" s="19">
        <f>SUM(M24:M30)</f>
        <v>328161.26</v>
      </c>
    </row>
    <row r="32" spans="1:13" x14ac:dyDescent="0.25">
      <c r="A32" s="68"/>
      <c r="B32" s="32"/>
      <c r="C32" s="68"/>
      <c r="D32" s="68"/>
      <c r="E32" s="62"/>
      <c r="F32" s="62"/>
      <c r="G32" s="62"/>
      <c r="H32" s="62"/>
      <c r="I32" s="62"/>
      <c r="J32" s="62"/>
      <c r="K32" s="208"/>
      <c r="L32" s="62"/>
      <c r="M32" s="19"/>
    </row>
    <row r="33" spans="1:13" ht="15.75" thickBot="1" x14ac:dyDescent="0.3">
      <c r="A33" s="108" t="s">
        <v>155</v>
      </c>
      <c r="B33" s="18"/>
      <c r="C33" s="68"/>
      <c r="D33" s="68"/>
      <c r="E33" s="62"/>
      <c r="F33" s="62"/>
      <c r="G33" s="62"/>
      <c r="H33" s="62"/>
      <c r="I33" s="62"/>
      <c r="J33" s="62"/>
      <c r="K33" s="208"/>
      <c r="L33" s="62"/>
      <c r="M33" s="62"/>
    </row>
    <row r="34" spans="1:13" s="5" customFormat="1" ht="45.75" thickBot="1" x14ac:dyDescent="0.3">
      <c r="A34" s="12" t="s">
        <v>366</v>
      </c>
      <c r="B34" s="2" t="s">
        <v>0</v>
      </c>
      <c r="C34" s="102" t="s">
        <v>1</v>
      </c>
      <c r="D34" s="1" t="s">
        <v>84</v>
      </c>
      <c r="E34" s="2" t="s">
        <v>82</v>
      </c>
      <c r="F34" s="1" t="s">
        <v>81</v>
      </c>
      <c r="G34" s="2" t="s">
        <v>2</v>
      </c>
      <c r="H34" s="103" t="s">
        <v>85</v>
      </c>
      <c r="I34" s="12" t="s">
        <v>83</v>
      </c>
      <c r="J34" s="2" t="s">
        <v>378</v>
      </c>
      <c r="K34" s="209" t="s">
        <v>379</v>
      </c>
      <c r="L34" s="3" t="s">
        <v>380</v>
      </c>
      <c r="M34" s="4" t="s">
        <v>381</v>
      </c>
    </row>
    <row r="35" spans="1:13" s="5" customFormat="1" ht="15.75" x14ac:dyDescent="0.25">
      <c r="A35" s="146"/>
      <c r="B35" s="167" t="s">
        <v>322</v>
      </c>
      <c r="C35" s="147"/>
      <c r="D35" s="147"/>
      <c r="E35" s="147"/>
      <c r="F35" s="147"/>
      <c r="G35" s="147"/>
      <c r="H35" s="147"/>
      <c r="I35" s="147"/>
      <c r="J35" s="147"/>
      <c r="K35" s="213"/>
      <c r="L35" s="148"/>
      <c r="M35" s="149"/>
    </row>
    <row r="36" spans="1:13" ht="45" x14ac:dyDescent="0.25">
      <c r="A36" s="77" t="s">
        <v>295</v>
      </c>
      <c r="B36" s="86" t="s">
        <v>296</v>
      </c>
      <c r="C36" s="130" t="s">
        <v>6</v>
      </c>
      <c r="D36" s="10" t="s">
        <v>314</v>
      </c>
      <c r="E36" s="130" t="s">
        <v>6</v>
      </c>
      <c r="F36" s="130" t="s">
        <v>6</v>
      </c>
      <c r="G36" s="30" t="s">
        <v>6</v>
      </c>
      <c r="H36" s="10" t="s">
        <v>6</v>
      </c>
      <c r="I36" s="120" t="s">
        <v>78</v>
      </c>
      <c r="J36" s="30" t="s">
        <v>34</v>
      </c>
      <c r="K36" s="206">
        <v>36</v>
      </c>
      <c r="L36" s="43">
        <v>140.4</v>
      </c>
      <c r="M36" s="127">
        <f t="shared" ref="M36:M44" si="3">K36*L36</f>
        <v>5054.4000000000005</v>
      </c>
    </row>
    <row r="37" spans="1:13" ht="45" x14ac:dyDescent="0.25">
      <c r="A37" s="77" t="s">
        <v>297</v>
      </c>
      <c r="B37" s="78" t="s">
        <v>298</v>
      </c>
      <c r="C37" s="132" t="s">
        <v>6</v>
      </c>
      <c r="D37" s="10" t="s">
        <v>315</v>
      </c>
      <c r="E37" s="132" t="s">
        <v>6</v>
      </c>
      <c r="F37" s="132" t="s">
        <v>6</v>
      </c>
      <c r="G37" s="30" t="s">
        <v>6</v>
      </c>
      <c r="H37" s="7" t="s">
        <v>6</v>
      </c>
      <c r="I37" s="120" t="s">
        <v>78</v>
      </c>
      <c r="J37" s="30" t="s">
        <v>34</v>
      </c>
      <c r="K37" s="206">
        <v>36</v>
      </c>
      <c r="L37" s="43">
        <v>140.4</v>
      </c>
      <c r="M37" s="127">
        <f t="shared" si="3"/>
        <v>5054.4000000000005</v>
      </c>
    </row>
    <row r="38" spans="1:13" ht="45" x14ac:dyDescent="0.25">
      <c r="A38" s="77" t="s">
        <v>299</v>
      </c>
      <c r="B38" s="78" t="s">
        <v>300</v>
      </c>
      <c r="C38" s="132" t="s">
        <v>6</v>
      </c>
      <c r="D38" s="10" t="s">
        <v>316</v>
      </c>
      <c r="E38" s="132" t="s">
        <v>6</v>
      </c>
      <c r="F38" s="132" t="s">
        <v>6</v>
      </c>
      <c r="G38" s="30" t="s">
        <v>6</v>
      </c>
      <c r="H38" s="7" t="s">
        <v>6</v>
      </c>
      <c r="I38" s="120" t="s">
        <v>78</v>
      </c>
      <c r="J38" s="30" t="s">
        <v>34</v>
      </c>
      <c r="K38" s="206">
        <v>28</v>
      </c>
      <c r="L38" s="43">
        <v>153.91999999999999</v>
      </c>
      <c r="M38" s="127">
        <f t="shared" si="3"/>
        <v>4309.7599999999993</v>
      </c>
    </row>
    <row r="39" spans="1:13" ht="45" x14ac:dyDescent="0.25">
      <c r="A39" s="77" t="s">
        <v>301</v>
      </c>
      <c r="B39" s="78" t="s">
        <v>302</v>
      </c>
      <c r="C39" s="132" t="s">
        <v>6</v>
      </c>
      <c r="D39" s="10" t="s">
        <v>317</v>
      </c>
      <c r="E39" s="132" t="s">
        <v>6</v>
      </c>
      <c r="F39" s="132" t="s">
        <v>6</v>
      </c>
      <c r="G39" s="30" t="s">
        <v>6</v>
      </c>
      <c r="H39" s="7" t="s">
        <v>6</v>
      </c>
      <c r="I39" s="120" t="s">
        <v>78</v>
      </c>
      <c r="J39" s="30" t="s">
        <v>34</v>
      </c>
      <c r="K39" s="206">
        <v>23</v>
      </c>
      <c r="L39" s="43">
        <v>206.96</v>
      </c>
      <c r="M39" s="127">
        <f t="shared" si="3"/>
        <v>4760.08</v>
      </c>
    </row>
    <row r="40" spans="1:13" x14ac:dyDescent="0.25">
      <c r="A40" s="77" t="s">
        <v>303</v>
      </c>
      <c r="B40" s="78" t="s">
        <v>304</v>
      </c>
      <c r="C40" s="132" t="s">
        <v>6</v>
      </c>
      <c r="D40" s="10" t="s">
        <v>318</v>
      </c>
      <c r="E40" s="132" t="s">
        <v>6</v>
      </c>
      <c r="F40" s="132" t="s">
        <v>6</v>
      </c>
      <c r="G40" s="30" t="s">
        <v>6</v>
      </c>
      <c r="H40" s="7" t="s">
        <v>6</v>
      </c>
      <c r="I40" s="120" t="s">
        <v>78</v>
      </c>
      <c r="J40" s="30" t="s">
        <v>10</v>
      </c>
      <c r="K40" s="206">
        <v>12</v>
      </c>
      <c r="L40" s="43">
        <v>624</v>
      </c>
      <c r="M40" s="127">
        <f t="shared" si="3"/>
        <v>7488</v>
      </c>
    </row>
    <row r="41" spans="1:13" x14ac:dyDescent="0.25">
      <c r="A41" s="77" t="s">
        <v>305</v>
      </c>
      <c r="B41" s="78" t="s">
        <v>306</v>
      </c>
      <c r="C41" s="132" t="s">
        <v>6</v>
      </c>
      <c r="D41" s="10" t="s">
        <v>319</v>
      </c>
      <c r="E41" s="132" t="s">
        <v>6</v>
      </c>
      <c r="F41" s="132" t="s">
        <v>6</v>
      </c>
      <c r="G41" s="30" t="s">
        <v>6</v>
      </c>
      <c r="H41" s="7" t="s">
        <v>6</v>
      </c>
      <c r="I41" s="120" t="s">
        <v>78</v>
      </c>
      <c r="J41" s="30" t="s">
        <v>10</v>
      </c>
      <c r="K41" s="206">
        <v>12</v>
      </c>
      <c r="L41" s="43">
        <v>728</v>
      </c>
      <c r="M41" s="127">
        <f t="shared" si="3"/>
        <v>8736</v>
      </c>
    </row>
    <row r="42" spans="1:13" ht="30" x14ac:dyDescent="0.25">
      <c r="A42" s="77">
        <v>50702</v>
      </c>
      <c r="B42" s="78" t="s">
        <v>307</v>
      </c>
      <c r="C42" s="132" t="s">
        <v>6</v>
      </c>
      <c r="D42" s="10" t="s">
        <v>320</v>
      </c>
      <c r="E42" s="132" t="s">
        <v>6</v>
      </c>
      <c r="F42" s="132" t="s">
        <v>6</v>
      </c>
      <c r="G42" s="30" t="s">
        <v>6</v>
      </c>
      <c r="H42" s="7" t="s">
        <v>6</v>
      </c>
      <c r="I42" s="120" t="s">
        <v>78</v>
      </c>
      <c r="J42" s="30" t="s">
        <v>25</v>
      </c>
      <c r="K42" s="206">
        <v>1</v>
      </c>
      <c r="L42" s="43">
        <v>1040</v>
      </c>
      <c r="M42" s="127">
        <f t="shared" si="3"/>
        <v>1040</v>
      </c>
    </row>
    <row r="43" spans="1:13" x14ac:dyDescent="0.25">
      <c r="A43" s="77">
        <v>50201</v>
      </c>
      <c r="B43" s="78" t="s">
        <v>308</v>
      </c>
      <c r="C43" s="132" t="s">
        <v>6</v>
      </c>
      <c r="D43" s="10"/>
      <c r="E43" s="132" t="s">
        <v>6</v>
      </c>
      <c r="F43" s="132" t="s">
        <v>6</v>
      </c>
      <c r="G43" s="30" t="s">
        <v>6</v>
      </c>
      <c r="H43" s="7" t="s">
        <v>6</v>
      </c>
      <c r="I43" s="120" t="s">
        <v>78</v>
      </c>
      <c r="J43" s="30" t="s">
        <v>25</v>
      </c>
      <c r="K43" s="206">
        <v>2</v>
      </c>
      <c r="L43" s="43">
        <v>1976</v>
      </c>
      <c r="M43" s="127">
        <f t="shared" si="3"/>
        <v>3952</v>
      </c>
    </row>
    <row r="44" spans="1:13" x14ac:dyDescent="0.25">
      <c r="A44" s="77">
        <v>51103</v>
      </c>
      <c r="B44" s="78" t="s">
        <v>309</v>
      </c>
      <c r="C44" s="132" t="s">
        <v>6</v>
      </c>
      <c r="D44" s="10"/>
      <c r="E44" s="132" t="s">
        <v>6</v>
      </c>
      <c r="F44" s="132" t="s">
        <v>6</v>
      </c>
      <c r="G44" s="30" t="s">
        <v>6</v>
      </c>
      <c r="H44" s="7" t="s">
        <v>6</v>
      </c>
      <c r="I44" s="120" t="s">
        <v>78</v>
      </c>
      <c r="J44" s="30" t="s">
        <v>25</v>
      </c>
      <c r="K44" s="206">
        <v>2</v>
      </c>
      <c r="L44" s="43">
        <v>2080</v>
      </c>
      <c r="M44" s="127">
        <f t="shared" si="3"/>
        <v>4160</v>
      </c>
    </row>
    <row r="45" spans="1:13" ht="15.75" x14ac:dyDescent="0.25">
      <c r="A45" s="142"/>
      <c r="B45" s="166" t="s">
        <v>361</v>
      </c>
      <c r="C45" s="143"/>
      <c r="D45" s="143"/>
      <c r="E45" s="143"/>
      <c r="F45" s="143"/>
      <c r="G45" s="143"/>
      <c r="H45" s="143"/>
      <c r="I45" s="143"/>
      <c r="J45" s="143"/>
      <c r="K45" s="212"/>
      <c r="L45" s="144"/>
      <c r="M45" s="145"/>
    </row>
    <row r="46" spans="1:13" x14ac:dyDescent="0.25">
      <c r="A46" s="77" t="s">
        <v>310</v>
      </c>
      <c r="B46" s="78" t="s">
        <v>311</v>
      </c>
      <c r="C46" s="132" t="s">
        <v>6</v>
      </c>
      <c r="D46" s="10" t="s">
        <v>321</v>
      </c>
      <c r="E46" s="132" t="s">
        <v>6</v>
      </c>
      <c r="F46" s="132" t="s">
        <v>6</v>
      </c>
      <c r="G46" s="30" t="s">
        <v>6</v>
      </c>
      <c r="H46" s="7" t="s">
        <v>6</v>
      </c>
      <c r="I46" s="120" t="s">
        <v>80</v>
      </c>
      <c r="J46" s="30" t="s">
        <v>25</v>
      </c>
      <c r="K46" s="206">
        <v>5</v>
      </c>
      <c r="L46" s="43">
        <v>1560</v>
      </c>
      <c r="M46" s="127">
        <f t="shared" ref="M46:M50" si="4">K46*L46</f>
        <v>7800</v>
      </c>
    </row>
    <row r="47" spans="1:13" x14ac:dyDescent="0.25">
      <c r="A47" s="120">
        <v>51108</v>
      </c>
      <c r="B47" s="78" t="s">
        <v>406</v>
      </c>
      <c r="C47" s="132" t="s">
        <v>6</v>
      </c>
      <c r="D47" s="10"/>
      <c r="E47" s="132" t="s">
        <v>6</v>
      </c>
      <c r="F47" s="132" t="s">
        <v>6</v>
      </c>
      <c r="G47" s="30" t="s">
        <v>6</v>
      </c>
      <c r="H47" s="7" t="s">
        <v>6</v>
      </c>
      <c r="I47" s="120" t="s">
        <v>80</v>
      </c>
      <c r="J47" s="30" t="s">
        <v>10</v>
      </c>
      <c r="K47" s="206">
        <v>500</v>
      </c>
      <c r="L47" s="43">
        <v>4.42</v>
      </c>
      <c r="M47" s="127">
        <f t="shared" si="4"/>
        <v>2210</v>
      </c>
    </row>
    <row r="48" spans="1:13" s="205" customFormat="1" x14ac:dyDescent="0.25">
      <c r="A48" s="120" t="s">
        <v>384</v>
      </c>
      <c r="B48" s="78" t="s">
        <v>385</v>
      </c>
      <c r="C48" s="169" t="s">
        <v>6</v>
      </c>
      <c r="D48" s="171"/>
      <c r="E48" s="169" t="s">
        <v>6</v>
      </c>
      <c r="F48" s="169" t="s">
        <v>6</v>
      </c>
      <c r="G48" s="201" t="s">
        <v>6</v>
      </c>
      <c r="H48" s="188" t="s">
        <v>6</v>
      </c>
      <c r="I48" s="120" t="s">
        <v>80</v>
      </c>
      <c r="J48" s="30" t="s">
        <v>25</v>
      </c>
      <c r="K48" s="206">
        <v>22</v>
      </c>
      <c r="L48" s="43">
        <v>104</v>
      </c>
      <c r="M48" s="127">
        <f t="shared" si="4"/>
        <v>2288</v>
      </c>
    </row>
    <row r="49" spans="1:13" x14ac:dyDescent="0.25">
      <c r="A49" s="120">
        <v>51109</v>
      </c>
      <c r="B49" s="78" t="s">
        <v>312</v>
      </c>
      <c r="C49" s="132" t="s">
        <v>6</v>
      </c>
      <c r="D49" s="10"/>
      <c r="E49" s="132" t="s">
        <v>6</v>
      </c>
      <c r="F49" s="132" t="s">
        <v>6</v>
      </c>
      <c r="G49" s="30" t="s">
        <v>6</v>
      </c>
      <c r="H49" s="7" t="s">
        <v>6</v>
      </c>
      <c r="I49" s="120" t="s">
        <v>80</v>
      </c>
      <c r="J49" s="30" t="s">
        <v>10</v>
      </c>
      <c r="K49" s="206">
        <v>200</v>
      </c>
      <c r="L49" s="43">
        <v>3.12</v>
      </c>
      <c r="M49" s="127">
        <f t="shared" si="4"/>
        <v>624</v>
      </c>
    </row>
    <row r="50" spans="1:13" x14ac:dyDescent="0.25">
      <c r="A50" s="120" t="s">
        <v>313</v>
      </c>
      <c r="B50" s="78" t="s">
        <v>107</v>
      </c>
      <c r="C50" s="132" t="s">
        <v>6</v>
      </c>
      <c r="D50" s="10"/>
      <c r="E50" s="132" t="s">
        <v>6</v>
      </c>
      <c r="F50" s="132" t="s">
        <v>6</v>
      </c>
      <c r="G50" s="30" t="s">
        <v>6</v>
      </c>
      <c r="H50" s="7" t="s">
        <v>6</v>
      </c>
      <c r="I50" s="120" t="s">
        <v>80</v>
      </c>
      <c r="J50" s="30" t="s">
        <v>268</v>
      </c>
      <c r="K50" s="206">
        <v>9715</v>
      </c>
      <c r="L50" s="43">
        <v>9.64</v>
      </c>
      <c r="M50" s="127">
        <f t="shared" si="4"/>
        <v>93652.6</v>
      </c>
    </row>
    <row r="51" spans="1:13" ht="15.75" thickBot="1" x14ac:dyDescent="0.3">
      <c r="A51" s="82"/>
      <c r="B51" s="87"/>
      <c r="C51" s="133"/>
      <c r="D51" s="8"/>
      <c r="E51" s="57"/>
      <c r="F51" s="28"/>
      <c r="G51" s="27"/>
      <c r="H51" s="11"/>
      <c r="I51" s="141"/>
      <c r="J51" s="27"/>
      <c r="K51" s="214"/>
      <c r="L51" s="45"/>
      <c r="M51" s="134"/>
    </row>
    <row r="52" spans="1:13" x14ac:dyDescent="0.25">
      <c r="A52" s="293" t="s">
        <v>9</v>
      </c>
      <c r="B52" s="293"/>
      <c r="C52" s="293"/>
      <c r="D52" s="293"/>
      <c r="E52" s="293"/>
      <c r="F52" s="293"/>
      <c r="G52" s="293"/>
      <c r="H52" s="293"/>
      <c r="I52" s="293"/>
      <c r="J52" s="293"/>
      <c r="K52" s="293"/>
      <c r="L52" s="293"/>
      <c r="M52" s="19">
        <f>SUM(M36:M51)</f>
        <v>151129.24</v>
      </c>
    </row>
    <row r="53" spans="1:13" x14ac:dyDescent="0.25">
      <c r="A53" s="68"/>
      <c r="B53" s="32"/>
      <c r="C53" s="68"/>
      <c r="D53" s="68"/>
      <c r="E53" s="62"/>
      <c r="F53" s="62"/>
      <c r="G53" s="62"/>
      <c r="H53" s="62"/>
      <c r="I53" s="62"/>
      <c r="J53" s="62"/>
      <c r="K53" s="208"/>
      <c r="L53" s="62"/>
      <c r="M53" s="19"/>
    </row>
    <row r="54" spans="1:13" x14ac:dyDescent="0.25">
      <c r="A54" s="68"/>
      <c r="B54" s="32"/>
      <c r="C54" s="68"/>
      <c r="D54" s="68"/>
      <c r="E54" s="62"/>
      <c r="F54" s="62"/>
      <c r="G54" s="62"/>
      <c r="H54" s="62"/>
      <c r="I54" s="62"/>
      <c r="J54" s="62"/>
      <c r="K54" s="208"/>
      <c r="L54" s="62"/>
      <c r="M54" s="19"/>
    </row>
    <row r="55" spans="1:13" ht="15.75" thickBot="1" x14ac:dyDescent="0.3">
      <c r="A55" s="108" t="s">
        <v>156</v>
      </c>
      <c r="B55" s="18"/>
      <c r="C55" s="68"/>
      <c r="D55" s="68"/>
      <c r="E55" s="62"/>
      <c r="F55" s="62"/>
      <c r="G55" s="62"/>
      <c r="H55" s="62"/>
      <c r="I55" s="62"/>
      <c r="J55" s="62"/>
      <c r="K55" s="208"/>
      <c r="L55" s="62"/>
      <c r="M55" s="62"/>
    </row>
    <row r="56" spans="1:13" s="5" customFormat="1" ht="45.75" thickBot="1" x14ac:dyDescent="0.3">
      <c r="A56" s="12" t="s">
        <v>366</v>
      </c>
      <c r="B56" s="2" t="s">
        <v>0</v>
      </c>
      <c r="C56" s="102" t="s">
        <v>1</v>
      </c>
      <c r="D56" s="1" t="s">
        <v>84</v>
      </c>
      <c r="E56" s="2" t="s">
        <v>82</v>
      </c>
      <c r="F56" s="1" t="s">
        <v>81</v>
      </c>
      <c r="G56" s="2" t="s">
        <v>2</v>
      </c>
      <c r="H56" s="103" t="s">
        <v>85</v>
      </c>
      <c r="I56" s="12" t="s">
        <v>83</v>
      </c>
      <c r="J56" s="2" t="s">
        <v>378</v>
      </c>
      <c r="K56" s="209" t="s">
        <v>379</v>
      </c>
      <c r="L56" s="3" t="s">
        <v>380</v>
      </c>
      <c r="M56" s="4" t="s">
        <v>381</v>
      </c>
    </row>
    <row r="57" spans="1:13" ht="15.75" x14ac:dyDescent="0.25">
      <c r="A57" s="162"/>
      <c r="B57" s="168" t="s">
        <v>362</v>
      </c>
      <c r="C57" s="151"/>
      <c r="D57" s="147"/>
      <c r="E57" s="163"/>
      <c r="F57" s="147"/>
      <c r="G57" s="147"/>
      <c r="H57" s="147"/>
      <c r="I57" s="147"/>
      <c r="J57" s="147"/>
      <c r="K57" s="213"/>
      <c r="L57" s="148"/>
      <c r="M57" s="149"/>
    </row>
    <row r="58" spans="1:13" x14ac:dyDescent="0.25">
      <c r="A58" s="71">
        <v>60102</v>
      </c>
      <c r="B58" s="80" t="s">
        <v>336</v>
      </c>
      <c r="C58" s="130" t="s">
        <v>6</v>
      </c>
      <c r="D58" s="10"/>
      <c r="E58" s="37" t="s">
        <v>6</v>
      </c>
      <c r="F58" s="10" t="s">
        <v>6</v>
      </c>
      <c r="G58" s="35" t="s">
        <v>6</v>
      </c>
      <c r="H58" s="10" t="s">
        <v>6</v>
      </c>
      <c r="I58" s="38" t="s">
        <v>78</v>
      </c>
      <c r="J58" s="30" t="s">
        <v>201</v>
      </c>
      <c r="K58" s="206">
        <v>1</v>
      </c>
      <c r="L58" s="43">
        <v>52000</v>
      </c>
      <c r="M58" s="127">
        <f t="shared" ref="M58:M60" si="5">K58*L58</f>
        <v>52000</v>
      </c>
    </row>
    <row r="59" spans="1:13" s="121" customFormat="1" x14ac:dyDescent="0.25">
      <c r="A59" s="71">
        <v>60202</v>
      </c>
      <c r="B59" s="89" t="s">
        <v>337</v>
      </c>
      <c r="C59" s="130" t="s">
        <v>6</v>
      </c>
      <c r="D59" s="10"/>
      <c r="E59" s="37" t="s">
        <v>6</v>
      </c>
      <c r="F59" s="10" t="s">
        <v>6</v>
      </c>
      <c r="G59" s="35" t="s">
        <v>6</v>
      </c>
      <c r="H59" s="10" t="s">
        <v>6</v>
      </c>
      <c r="I59" s="38" t="s">
        <v>78</v>
      </c>
      <c r="J59" s="30" t="s">
        <v>269</v>
      </c>
      <c r="K59" s="206">
        <v>22366</v>
      </c>
      <c r="L59" s="43">
        <v>6.36</v>
      </c>
      <c r="M59" s="127">
        <f t="shared" si="5"/>
        <v>142247.76</v>
      </c>
    </row>
    <row r="60" spans="1:13" s="121" customFormat="1" x14ac:dyDescent="0.25">
      <c r="A60" s="71">
        <v>60206</v>
      </c>
      <c r="B60" s="90" t="s">
        <v>338</v>
      </c>
      <c r="C60" s="132" t="s">
        <v>6</v>
      </c>
      <c r="D60" s="7"/>
      <c r="E60" s="65" t="s">
        <v>6</v>
      </c>
      <c r="F60" s="7" t="s">
        <v>6</v>
      </c>
      <c r="G60" s="24" t="s">
        <v>6</v>
      </c>
      <c r="H60" s="10" t="s">
        <v>6</v>
      </c>
      <c r="I60" s="38" t="s">
        <v>78</v>
      </c>
      <c r="J60" s="30" t="s">
        <v>269</v>
      </c>
      <c r="K60" s="210">
        <v>8385</v>
      </c>
      <c r="L60" s="44">
        <v>7.32</v>
      </c>
      <c r="M60" s="124">
        <f t="shared" si="5"/>
        <v>61378.200000000004</v>
      </c>
    </row>
    <row r="61" spans="1:13" x14ac:dyDescent="0.25">
      <c r="A61" s="180"/>
      <c r="B61" s="181"/>
      <c r="C61" s="182"/>
      <c r="D61" s="177"/>
      <c r="E61" s="183"/>
      <c r="F61" s="177"/>
      <c r="G61" s="184"/>
      <c r="H61" s="177"/>
      <c r="I61" s="178"/>
      <c r="J61" s="185"/>
      <c r="K61" s="215"/>
      <c r="L61" s="186"/>
      <c r="M61" s="187"/>
    </row>
    <row r="62" spans="1:13" ht="45" x14ac:dyDescent="0.25">
      <c r="A62" s="71" t="s">
        <v>323</v>
      </c>
      <c r="B62" s="80" t="s">
        <v>407</v>
      </c>
      <c r="C62" s="130" t="s">
        <v>6</v>
      </c>
      <c r="D62" s="177"/>
      <c r="E62" s="37" t="s">
        <v>6</v>
      </c>
      <c r="F62" s="10" t="s">
        <v>6</v>
      </c>
      <c r="G62" s="35" t="s">
        <v>6</v>
      </c>
      <c r="H62" s="10" t="s">
        <v>6</v>
      </c>
      <c r="I62" s="38" t="s">
        <v>78</v>
      </c>
      <c r="J62" s="30" t="s">
        <v>201</v>
      </c>
      <c r="K62" s="206">
        <v>1</v>
      </c>
      <c r="L62" s="43">
        <v>179504</v>
      </c>
      <c r="M62" s="127">
        <f t="shared" ref="M62:M66" si="6">K62*L62</f>
        <v>179504</v>
      </c>
    </row>
    <row r="63" spans="1:13" ht="45" x14ac:dyDescent="0.25">
      <c r="A63" s="71" t="s">
        <v>160</v>
      </c>
      <c r="B63" s="80" t="s">
        <v>408</v>
      </c>
      <c r="C63" s="130" t="s">
        <v>6</v>
      </c>
      <c r="D63" s="177"/>
      <c r="E63" s="37" t="s">
        <v>6</v>
      </c>
      <c r="F63" s="10" t="s">
        <v>6</v>
      </c>
      <c r="G63" s="35" t="s">
        <v>6</v>
      </c>
      <c r="H63" s="10" t="s">
        <v>6</v>
      </c>
      <c r="I63" s="38" t="s">
        <v>78</v>
      </c>
      <c r="J63" s="30" t="s">
        <v>201</v>
      </c>
      <c r="K63" s="206">
        <v>1</v>
      </c>
      <c r="L63" s="43">
        <v>112632</v>
      </c>
      <c r="M63" s="127">
        <f t="shared" si="6"/>
        <v>112632</v>
      </c>
    </row>
    <row r="64" spans="1:13" ht="30" x14ac:dyDescent="0.25">
      <c r="A64" s="71">
        <v>60407</v>
      </c>
      <c r="B64" s="74" t="s">
        <v>173</v>
      </c>
      <c r="C64" s="132" t="s">
        <v>6</v>
      </c>
      <c r="D64" s="7" t="s">
        <v>352</v>
      </c>
      <c r="E64" s="65" t="s">
        <v>6</v>
      </c>
      <c r="F64" s="7" t="s">
        <v>6</v>
      </c>
      <c r="G64" s="24" t="s">
        <v>6</v>
      </c>
      <c r="H64" s="10" t="s">
        <v>6</v>
      </c>
      <c r="I64" s="38" t="s">
        <v>78</v>
      </c>
      <c r="J64" s="24" t="s">
        <v>201</v>
      </c>
      <c r="K64" s="210">
        <v>1</v>
      </c>
      <c r="L64" s="44">
        <v>25480</v>
      </c>
      <c r="M64" s="124">
        <f t="shared" si="6"/>
        <v>25480</v>
      </c>
    </row>
    <row r="65" spans="1:13" ht="30" x14ac:dyDescent="0.25">
      <c r="A65" s="71" t="s">
        <v>324</v>
      </c>
      <c r="B65" s="74" t="s">
        <v>339</v>
      </c>
      <c r="C65" s="132" t="s">
        <v>6</v>
      </c>
      <c r="D65" s="10" t="s">
        <v>352</v>
      </c>
      <c r="E65" s="37" t="s">
        <v>6</v>
      </c>
      <c r="F65" s="10" t="s">
        <v>6</v>
      </c>
      <c r="G65" s="35" t="s">
        <v>6</v>
      </c>
      <c r="H65" s="10" t="s">
        <v>6</v>
      </c>
      <c r="I65" s="38" t="s">
        <v>78</v>
      </c>
      <c r="J65" s="24" t="s">
        <v>201</v>
      </c>
      <c r="K65" s="210">
        <v>1</v>
      </c>
      <c r="L65" s="44">
        <v>151632</v>
      </c>
      <c r="M65" s="124">
        <f t="shared" si="6"/>
        <v>151632</v>
      </c>
    </row>
    <row r="66" spans="1:13" ht="45" x14ac:dyDescent="0.25">
      <c r="A66" s="91">
        <v>60412</v>
      </c>
      <c r="B66" s="74" t="s">
        <v>409</v>
      </c>
      <c r="C66" s="132" t="s">
        <v>6</v>
      </c>
      <c r="D66" s="10" t="s">
        <v>353</v>
      </c>
      <c r="E66" s="37" t="s">
        <v>6</v>
      </c>
      <c r="F66" s="10" t="s">
        <v>6</v>
      </c>
      <c r="G66" s="35" t="s">
        <v>6</v>
      </c>
      <c r="H66" s="10" t="s">
        <v>6</v>
      </c>
      <c r="I66" s="38" t="s">
        <v>78</v>
      </c>
      <c r="J66" s="24" t="s">
        <v>201</v>
      </c>
      <c r="K66" s="210">
        <v>1</v>
      </c>
      <c r="L66" s="44">
        <v>1020240</v>
      </c>
      <c r="M66" s="124">
        <f t="shared" si="6"/>
        <v>1020240</v>
      </c>
    </row>
    <row r="67" spans="1:13" x14ac:dyDescent="0.25">
      <c r="A67" s="175"/>
      <c r="B67" s="176"/>
      <c r="C67" s="199"/>
      <c r="D67" s="177"/>
      <c r="E67" s="183"/>
      <c r="F67" s="177"/>
      <c r="G67" s="184"/>
      <c r="H67" s="177"/>
      <c r="I67" s="178"/>
      <c r="J67" s="179"/>
      <c r="K67" s="216"/>
      <c r="L67" s="192"/>
      <c r="M67" s="202"/>
    </row>
    <row r="68" spans="1:13" ht="30" x14ac:dyDescent="0.25">
      <c r="A68" s="71" t="s">
        <v>325</v>
      </c>
      <c r="B68" s="74" t="s">
        <v>340</v>
      </c>
      <c r="C68" s="132" t="s">
        <v>6</v>
      </c>
      <c r="D68" s="10" t="s">
        <v>353</v>
      </c>
      <c r="E68" s="37" t="s">
        <v>6</v>
      </c>
      <c r="F68" s="10" t="s">
        <v>6</v>
      </c>
      <c r="G68" s="35" t="s">
        <v>6</v>
      </c>
      <c r="H68" s="10" t="s">
        <v>6</v>
      </c>
      <c r="I68" s="38" t="s">
        <v>78</v>
      </c>
      <c r="J68" s="191"/>
      <c r="K68" s="210">
        <v>12</v>
      </c>
      <c r="L68" s="44">
        <v>1924</v>
      </c>
      <c r="M68" s="124">
        <f t="shared" ref="M68" si="7">K68*L68</f>
        <v>23088</v>
      </c>
    </row>
    <row r="69" spans="1:13" x14ac:dyDescent="0.25">
      <c r="A69" s="175"/>
      <c r="B69" s="176"/>
      <c r="C69" s="199"/>
      <c r="D69" s="177"/>
      <c r="E69" s="183"/>
      <c r="F69" s="177"/>
      <c r="G69" s="184"/>
      <c r="H69" s="177"/>
      <c r="I69" s="178"/>
      <c r="J69" s="185"/>
      <c r="K69" s="216"/>
      <c r="L69" s="192"/>
      <c r="M69" s="202"/>
    </row>
    <row r="70" spans="1:13" x14ac:dyDescent="0.25">
      <c r="A70" s="71" t="s">
        <v>326</v>
      </c>
      <c r="B70" s="74" t="s">
        <v>341</v>
      </c>
      <c r="C70" s="132" t="s">
        <v>6</v>
      </c>
      <c r="D70" s="10"/>
      <c r="E70" s="37" t="s">
        <v>6</v>
      </c>
      <c r="F70" s="10" t="s">
        <v>6</v>
      </c>
      <c r="G70" s="35" t="s">
        <v>6</v>
      </c>
      <c r="H70" s="10" t="s">
        <v>6</v>
      </c>
      <c r="I70" s="38" t="s">
        <v>78</v>
      </c>
      <c r="J70" s="24" t="s">
        <v>25</v>
      </c>
      <c r="K70" s="210">
        <v>2</v>
      </c>
      <c r="L70" s="44">
        <v>1040</v>
      </c>
      <c r="M70" s="124">
        <f t="shared" ref="M70:M74" si="8">K70*L70</f>
        <v>2080</v>
      </c>
    </row>
    <row r="71" spans="1:13" ht="30" x14ac:dyDescent="0.25">
      <c r="A71" s="71" t="s">
        <v>327</v>
      </c>
      <c r="B71" s="74" t="s">
        <v>410</v>
      </c>
      <c r="C71" s="132" t="s">
        <v>6</v>
      </c>
      <c r="D71" s="10" t="s">
        <v>351</v>
      </c>
      <c r="E71" s="37" t="s">
        <v>6</v>
      </c>
      <c r="F71" s="10" t="s">
        <v>6</v>
      </c>
      <c r="G71" s="35" t="s">
        <v>6</v>
      </c>
      <c r="H71" s="10" t="s">
        <v>6</v>
      </c>
      <c r="I71" s="38" t="s">
        <v>78</v>
      </c>
      <c r="J71" s="24" t="s">
        <v>201</v>
      </c>
      <c r="K71" s="210">
        <v>1</v>
      </c>
      <c r="L71" s="44">
        <v>66560</v>
      </c>
      <c r="M71" s="124">
        <f t="shared" si="8"/>
        <v>66560</v>
      </c>
    </row>
    <row r="72" spans="1:13" ht="30" x14ac:dyDescent="0.25">
      <c r="A72" s="71" t="s">
        <v>328</v>
      </c>
      <c r="B72" s="74" t="s">
        <v>411</v>
      </c>
      <c r="C72" s="130" t="s">
        <v>6</v>
      </c>
      <c r="D72" s="10" t="s">
        <v>352</v>
      </c>
      <c r="E72" s="37" t="s">
        <v>6</v>
      </c>
      <c r="F72" s="10" t="s">
        <v>6</v>
      </c>
      <c r="G72" s="35" t="s">
        <v>6</v>
      </c>
      <c r="H72" s="10" t="s">
        <v>6</v>
      </c>
      <c r="I72" s="38" t="s">
        <v>78</v>
      </c>
      <c r="J72" s="24" t="s">
        <v>201</v>
      </c>
      <c r="K72" s="210">
        <v>1</v>
      </c>
      <c r="L72" s="44">
        <v>159328</v>
      </c>
      <c r="M72" s="124">
        <f t="shared" si="8"/>
        <v>159328</v>
      </c>
    </row>
    <row r="73" spans="1:13" x14ac:dyDescent="0.25">
      <c r="A73" s="71">
        <v>60410</v>
      </c>
      <c r="B73" s="74" t="s">
        <v>175</v>
      </c>
      <c r="C73" s="130" t="s">
        <v>6</v>
      </c>
      <c r="D73" s="10"/>
      <c r="E73" s="37" t="s">
        <v>6</v>
      </c>
      <c r="F73" s="10" t="s">
        <v>6</v>
      </c>
      <c r="G73" s="35" t="s">
        <v>6</v>
      </c>
      <c r="H73" s="10" t="s">
        <v>6</v>
      </c>
      <c r="I73" s="38" t="s">
        <v>78</v>
      </c>
      <c r="J73" s="24" t="s">
        <v>25</v>
      </c>
      <c r="K73" s="210">
        <v>4</v>
      </c>
      <c r="L73" s="44">
        <v>9360</v>
      </c>
      <c r="M73" s="124">
        <f t="shared" si="8"/>
        <v>37440</v>
      </c>
    </row>
    <row r="74" spans="1:13" x14ac:dyDescent="0.25">
      <c r="A74" s="71">
        <v>61607</v>
      </c>
      <c r="B74" s="74" t="s">
        <v>382</v>
      </c>
      <c r="C74" s="130"/>
      <c r="D74" s="10" t="s">
        <v>383</v>
      </c>
      <c r="E74" s="170"/>
      <c r="F74" s="171"/>
      <c r="G74" s="172"/>
      <c r="H74" s="171"/>
      <c r="I74" s="38" t="s">
        <v>78</v>
      </c>
      <c r="J74" s="24" t="s">
        <v>201</v>
      </c>
      <c r="K74" s="210">
        <v>1</v>
      </c>
      <c r="L74" s="44">
        <v>85280</v>
      </c>
      <c r="M74" s="124">
        <f t="shared" si="8"/>
        <v>85280</v>
      </c>
    </row>
    <row r="75" spans="1:13" x14ac:dyDescent="0.25">
      <c r="A75" s="180"/>
      <c r="B75" s="176"/>
      <c r="C75" s="182"/>
      <c r="D75" s="177"/>
      <c r="E75" s="183"/>
      <c r="F75" s="177"/>
      <c r="G75" s="184"/>
      <c r="H75" s="177"/>
      <c r="I75" s="178"/>
      <c r="J75" s="179"/>
      <c r="K75" s="216"/>
      <c r="L75" s="192"/>
      <c r="M75" s="202"/>
    </row>
    <row r="76" spans="1:13" x14ac:dyDescent="0.25">
      <c r="A76" s="180"/>
      <c r="B76" s="176"/>
      <c r="C76" s="199"/>
      <c r="D76" s="203"/>
      <c r="E76" s="204"/>
      <c r="F76" s="203"/>
      <c r="G76" s="179"/>
      <c r="H76" s="177"/>
      <c r="I76" s="178"/>
      <c r="J76" s="179"/>
      <c r="K76" s="216"/>
      <c r="L76" s="192"/>
      <c r="M76" s="202"/>
    </row>
    <row r="77" spans="1:13" x14ac:dyDescent="0.25">
      <c r="A77" s="180"/>
      <c r="B77" s="176"/>
      <c r="C77" s="199"/>
      <c r="D77" s="177"/>
      <c r="E77" s="183"/>
      <c r="F77" s="177"/>
      <c r="G77" s="184"/>
      <c r="H77" s="177"/>
      <c r="I77" s="178"/>
      <c r="J77" s="179"/>
      <c r="K77" s="216"/>
      <c r="L77" s="192"/>
      <c r="M77" s="202"/>
    </row>
    <row r="78" spans="1:13" x14ac:dyDescent="0.25">
      <c r="A78" s="180"/>
      <c r="B78" s="176"/>
      <c r="C78" s="199"/>
      <c r="D78" s="177"/>
      <c r="E78" s="183"/>
      <c r="F78" s="177"/>
      <c r="G78" s="184"/>
      <c r="H78" s="177"/>
      <c r="I78" s="178"/>
      <c r="J78" s="179"/>
      <c r="K78" s="216"/>
      <c r="L78" s="192"/>
      <c r="M78" s="202"/>
    </row>
    <row r="79" spans="1:13" x14ac:dyDescent="0.25">
      <c r="A79" s="180"/>
      <c r="B79" s="176"/>
      <c r="C79" s="199"/>
      <c r="D79" s="177"/>
      <c r="E79" s="183"/>
      <c r="F79" s="177"/>
      <c r="G79" s="184"/>
      <c r="H79" s="177"/>
      <c r="I79" s="178"/>
      <c r="J79" s="179"/>
      <c r="K79" s="216"/>
      <c r="L79" s="192"/>
      <c r="M79" s="202"/>
    </row>
    <row r="80" spans="1:13" x14ac:dyDescent="0.25">
      <c r="A80" s="180"/>
      <c r="B80" s="176"/>
      <c r="C80" s="199"/>
      <c r="D80" s="177"/>
      <c r="E80" s="183"/>
      <c r="F80" s="177"/>
      <c r="G80" s="184"/>
      <c r="H80" s="177"/>
      <c r="I80" s="178"/>
      <c r="J80" s="179"/>
      <c r="K80" s="216"/>
      <c r="L80" s="192"/>
      <c r="M80" s="202"/>
    </row>
    <row r="81" spans="1:13" x14ac:dyDescent="0.25">
      <c r="A81" s="71" t="s">
        <v>22</v>
      </c>
      <c r="B81" s="74" t="s">
        <v>182</v>
      </c>
      <c r="C81" s="130" t="s">
        <v>6</v>
      </c>
      <c r="D81" s="10"/>
      <c r="E81" s="37" t="s">
        <v>6</v>
      </c>
      <c r="F81" s="10" t="s">
        <v>6</v>
      </c>
      <c r="G81" s="35" t="s">
        <v>6</v>
      </c>
      <c r="H81" s="10" t="s">
        <v>6</v>
      </c>
      <c r="I81" s="38" t="s">
        <v>78</v>
      </c>
      <c r="J81" s="30" t="s">
        <v>15</v>
      </c>
      <c r="K81" s="210">
        <v>4521</v>
      </c>
      <c r="L81" s="44">
        <v>6.08</v>
      </c>
      <c r="M81" s="124">
        <f t="shared" ref="M81:M87" si="9">K81*L81</f>
        <v>27487.68</v>
      </c>
    </row>
    <row r="82" spans="1:13" ht="30" x14ac:dyDescent="0.25">
      <c r="A82" s="71" t="s">
        <v>329</v>
      </c>
      <c r="B82" s="74" t="s">
        <v>183</v>
      </c>
      <c r="C82" s="130" t="s">
        <v>6</v>
      </c>
      <c r="D82" s="10" t="s">
        <v>354</v>
      </c>
      <c r="E82" s="37" t="s">
        <v>6</v>
      </c>
      <c r="F82" s="10" t="s">
        <v>6</v>
      </c>
      <c r="G82" s="35" t="s">
        <v>6</v>
      </c>
      <c r="H82" s="10" t="s">
        <v>6</v>
      </c>
      <c r="I82" s="38" t="s">
        <v>78</v>
      </c>
      <c r="J82" s="30" t="s">
        <v>15</v>
      </c>
      <c r="K82" s="210">
        <v>4521</v>
      </c>
      <c r="L82" s="44">
        <v>5.72</v>
      </c>
      <c r="M82" s="124">
        <f t="shared" si="9"/>
        <v>25860.12</v>
      </c>
    </row>
    <row r="83" spans="1:13" x14ac:dyDescent="0.25">
      <c r="A83" s="71">
        <v>61601</v>
      </c>
      <c r="B83" s="74" t="s">
        <v>342</v>
      </c>
      <c r="C83" s="130" t="s">
        <v>6</v>
      </c>
      <c r="D83" s="10"/>
      <c r="E83" s="37" t="s">
        <v>6</v>
      </c>
      <c r="F83" s="10" t="s">
        <v>6</v>
      </c>
      <c r="G83" s="35" t="s">
        <v>6</v>
      </c>
      <c r="H83" s="10" t="s">
        <v>6</v>
      </c>
      <c r="I83" s="38" t="s">
        <v>78</v>
      </c>
      <c r="J83" s="24" t="s">
        <v>10</v>
      </c>
      <c r="K83" s="210">
        <v>69.5</v>
      </c>
      <c r="L83" s="44">
        <v>503.36</v>
      </c>
      <c r="M83" s="124">
        <f t="shared" si="9"/>
        <v>34983.520000000004</v>
      </c>
    </row>
    <row r="84" spans="1:13" x14ac:dyDescent="0.25">
      <c r="A84" s="71">
        <v>61002</v>
      </c>
      <c r="B84" s="74" t="s">
        <v>390</v>
      </c>
      <c r="C84" s="132" t="s">
        <v>6</v>
      </c>
      <c r="D84" s="7"/>
      <c r="E84" s="65" t="s">
        <v>6</v>
      </c>
      <c r="F84" s="7" t="s">
        <v>6</v>
      </c>
      <c r="G84" s="24" t="s">
        <v>6</v>
      </c>
      <c r="H84" s="10" t="s">
        <v>6</v>
      </c>
      <c r="I84" s="38" t="s">
        <v>78</v>
      </c>
      <c r="J84" s="24" t="s">
        <v>10</v>
      </c>
      <c r="K84" s="210">
        <v>63</v>
      </c>
      <c r="L84" s="44">
        <v>259.58</v>
      </c>
      <c r="M84" s="124">
        <f t="shared" si="9"/>
        <v>16353.539999999999</v>
      </c>
    </row>
    <row r="85" spans="1:13" x14ac:dyDescent="0.25">
      <c r="A85" s="71">
        <v>61003</v>
      </c>
      <c r="B85" s="74" t="s">
        <v>412</v>
      </c>
      <c r="C85" s="132" t="s">
        <v>6</v>
      </c>
      <c r="D85" s="10"/>
      <c r="E85" s="37" t="s">
        <v>6</v>
      </c>
      <c r="F85" s="10" t="s">
        <v>6</v>
      </c>
      <c r="G85" s="35" t="s">
        <v>6</v>
      </c>
      <c r="H85" s="10" t="s">
        <v>6</v>
      </c>
      <c r="I85" s="38" t="s">
        <v>78</v>
      </c>
      <c r="J85" s="24" t="s">
        <v>10</v>
      </c>
      <c r="K85" s="210">
        <v>63</v>
      </c>
      <c r="L85" s="44">
        <v>1679.6</v>
      </c>
      <c r="M85" s="124">
        <f t="shared" si="9"/>
        <v>105814.79999999999</v>
      </c>
    </row>
    <row r="86" spans="1:13" x14ac:dyDescent="0.25">
      <c r="A86" s="71">
        <v>61006</v>
      </c>
      <c r="B86" s="74" t="s">
        <v>394</v>
      </c>
      <c r="C86" s="132" t="s">
        <v>6</v>
      </c>
      <c r="D86" s="10"/>
      <c r="E86" s="37" t="s">
        <v>6</v>
      </c>
      <c r="F86" s="10" t="s">
        <v>6</v>
      </c>
      <c r="G86" s="35" t="s">
        <v>6</v>
      </c>
      <c r="H86" s="10" t="s">
        <v>6</v>
      </c>
      <c r="I86" s="38" t="s">
        <v>78</v>
      </c>
      <c r="J86" s="24" t="s">
        <v>25</v>
      </c>
      <c r="K86" s="210">
        <v>4</v>
      </c>
      <c r="L86" s="44">
        <v>1040</v>
      </c>
      <c r="M86" s="124">
        <f t="shared" si="9"/>
        <v>4160</v>
      </c>
    </row>
    <row r="87" spans="1:13" x14ac:dyDescent="0.25">
      <c r="A87" s="71">
        <v>30608</v>
      </c>
      <c r="B87" s="74" t="s">
        <v>343</v>
      </c>
      <c r="C87" s="132" t="s">
        <v>6</v>
      </c>
      <c r="D87" s="10"/>
      <c r="E87" s="37" t="s">
        <v>6</v>
      </c>
      <c r="F87" s="10" t="s">
        <v>6</v>
      </c>
      <c r="G87" s="35" t="s">
        <v>6</v>
      </c>
      <c r="H87" s="10" t="s">
        <v>6</v>
      </c>
      <c r="I87" s="38" t="s">
        <v>78</v>
      </c>
      <c r="J87" s="24" t="s">
        <v>15</v>
      </c>
      <c r="K87" s="210">
        <v>43</v>
      </c>
      <c r="L87" s="44">
        <v>161.19999999999999</v>
      </c>
      <c r="M87" s="124">
        <f t="shared" si="9"/>
        <v>6931.5999999999995</v>
      </c>
    </row>
    <row r="88" spans="1:13" x14ac:dyDescent="0.25">
      <c r="A88" s="180"/>
      <c r="B88" s="176"/>
      <c r="C88" s="199"/>
      <c r="D88" s="177"/>
      <c r="E88" s="183"/>
      <c r="F88" s="177"/>
      <c r="G88" s="184"/>
      <c r="H88" s="177"/>
      <c r="I88" s="178"/>
      <c r="J88" s="179"/>
      <c r="K88" s="216"/>
      <c r="L88" s="192"/>
      <c r="M88" s="202"/>
    </row>
    <row r="89" spans="1:13" x14ac:dyDescent="0.25">
      <c r="A89" s="71">
        <v>61204</v>
      </c>
      <c r="B89" s="74" t="s">
        <v>344</v>
      </c>
      <c r="C89" s="132" t="s">
        <v>6</v>
      </c>
      <c r="D89" s="10" t="s">
        <v>199</v>
      </c>
      <c r="E89" s="37" t="s">
        <v>6</v>
      </c>
      <c r="F89" s="10" t="s">
        <v>6</v>
      </c>
      <c r="G89" s="35" t="s">
        <v>6</v>
      </c>
      <c r="H89" s="10" t="s">
        <v>6</v>
      </c>
      <c r="I89" s="38" t="s">
        <v>78</v>
      </c>
      <c r="J89" s="24" t="s">
        <v>10</v>
      </c>
      <c r="K89" s="210">
        <v>30</v>
      </c>
      <c r="L89" s="44">
        <v>174.72</v>
      </c>
      <c r="M89" s="124">
        <f t="shared" ref="M89:M91" si="10">K89*L89</f>
        <v>5241.6000000000004</v>
      </c>
    </row>
    <row r="90" spans="1:13" x14ac:dyDescent="0.25">
      <c r="A90" s="71">
        <v>61202</v>
      </c>
      <c r="B90" s="74" t="s">
        <v>345</v>
      </c>
      <c r="C90" s="130" t="s">
        <v>6</v>
      </c>
      <c r="D90" s="10"/>
      <c r="E90" s="37" t="s">
        <v>6</v>
      </c>
      <c r="F90" s="10" t="s">
        <v>6</v>
      </c>
      <c r="G90" s="35" t="s">
        <v>6</v>
      </c>
      <c r="H90" s="10" t="s">
        <v>6</v>
      </c>
      <c r="I90" s="38" t="s">
        <v>78</v>
      </c>
      <c r="J90" s="30" t="s">
        <v>15</v>
      </c>
      <c r="K90" s="210">
        <v>52.5</v>
      </c>
      <c r="L90" s="44">
        <v>57.2</v>
      </c>
      <c r="M90" s="124">
        <f t="shared" si="10"/>
        <v>3003</v>
      </c>
    </row>
    <row r="91" spans="1:13" x14ac:dyDescent="0.25">
      <c r="A91" s="71">
        <v>60903</v>
      </c>
      <c r="B91" s="74" t="s">
        <v>184</v>
      </c>
      <c r="C91" s="130" t="s">
        <v>6</v>
      </c>
      <c r="D91" s="10"/>
      <c r="E91" s="37" t="s">
        <v>6</v>
      </c>
      <c r="F91" s="10" t="s">
        <v>6</v>
      </c>
      <c r="G91" s="35" t="s">
        <v>6</v>
      </c>
      <c r="H91" s="10" t="s">
        <v>6</v>
      </c>
      <c r="I91" s="38" t="s">
        <v>78</v>
      </c>
      <c r="J91" s="24" t="s">
        <v>201</v>
      </c>
      <c r="K91" s="210">
        <v>1</v>
      </c>
      <c r="L91" s="44">
        <v>26000</v>
      </c>
      <c r="M91" s="124">
        <f t="shared" si="10"/>
        <v>26000</v>
      </c>
    </row>
    <row r="92" spans="1:13" x14ac:dyDescent="0.25">
      <c r="A92" s="180"/>
      <c r="B92" s="176"/>
      <c r="C92" s="199"/>
      <c r="D92" s="203"/>
      <c r="E92" s="204"/>
      <c r="F92" s="203"/>
      <c r="G92" s="179"/>
      <c r="H92" s="177"/>
      <c r="I92" s="178"/>
      <c r="J92" s="179"/>
      <c r="K92" s="216"/>
      <c r="L92" s="192"/>
      <c r="M92" s="202"/>
    </row>
    <row r="93" spans="1:13" x14ac:dyDescent="0.25">
      <c r="A93" s="71" t="s">
        <v>330</v>
      </c>
      <c r="B93" s="74" t="s">
        <v>346</v>
      </c>
      <c r="C93" s="132" t="s">
        <v>6</v>
      </c>
      <c r="D93" s="10"/>
      <c r="E93" s="37" t="s">
        <v>6</v>
      </c>
      <c r="F93" s="10" t="s">
        <v>6</v>
      </c>
      <c r="G93" s="35" t="s">
        <v>6</v>
      </c>
      <c r="H93" s="10" t="s">
        <v>6</v>
      </c>
      <c r="I93" s="38" t="s">
        <v>78</v>
      </c>
      <c r="J93" s="24" t="s">
        <v>201</v>
      </c>
      <c r="K93" s="210">
        <v>1</v>
      </c>
      <c r="L93" s="44">
        <v>227760</v>
      </c>
      <c r="M93" s="124">
        <f t="shared" ref="M93:M95" si="11">K93*L93</f>
        <v>227760</v>
      </c>
    </row>
    <row r="94" spans="1:13" x14ac:dyDescent="0.25">
      <c r="A94" s="71">
        <v>30610</v>
      </c>
      <c r="B94" s="74" t="s">
        <v>347</v>
      </c>
      <c r="C94" s="132" t="s">
        <v>6</v>
      </c>
      <c r="D94" s="10"/>
      <c r="E94" s="37" t="s">
        <v>6</v>
      </c>
      <c r="F94" s="10" t="s">
        <v>6</v>
      </c>
      <c r="G94" s="35" t="s">
        <v>6</v>
      </c>
      <c r="H94" s="10" t="s">
        <v>6</v>
      </c>
      <c r="I94" s="38" t="s">
        <v>78</v>
      </c>
      <c r="J94" s="24" t="s">
        <v>201</v>
      </c>
      <c r="K94" s="210">
        <v>1</v>
      </c>
      <c r="L94" s="44">
        <v>31200</v>
      </c>
      <c r="M94" s="124">
        <f t="shared" si="11"/>
        <v>31200</v>
      </c>
    </row>
    <row r="95" spans="1:13" x14ac:dyDescent="0.25">
      <c r="A95" s="71">
        <v>60404</v>
      </c>
      <c r="B95" s="74" t="s">
        <v>348</v>
      </c>
      <c r="C95" s="132" t="s">
        <v>6</v>
      </c>
      <c r="D95" s="10"/>
      <c r="E95" s="37" t="s">
        <v>6</v>
      </c>
      <c r="F95" s="10" t="s">
        <v>6</v>
      </c>
      <c r="G95" s="35" t="s">
        <v>6</v>
      </c>
      <c r="H95" s="10" t="s">
        <v>6</v>
      </c>
      <c r="I95" s="38" t="s">
        <v>78</v>
      </c>
      <c r="J95" s="30" t="s">
        <v>15</v>
      </c>
      <c r="K95" s="210">
        <v>950</v>
      </c>
      <c r="L95" s="44">
        <v>6.76</v>
      </c>
      <c r="M95" s="124">
        <f t="shared" si="11"/>
        <v>6422</v>
      </c>
    </row>
    <row r="96" spans="1:13" ht="15.75" x14ac:dyDescent="0.25">
      <c r="A96" s="164"/>
      <c r="B96" s="166" t="s">
        <v>363</v>
      </c>
      <c r="C96" s="143"/>
      <c r="D96" s="151"/>
      <c r="E96" s="165"/>
      <c r="F96" s="151"/>
      <c r="G96" s="151"/>
      <c r="H96" s="151"/>
      <c r="I96" s="151"/>
      <c r="J96" s="143"/>
      <c r="K96" s="212"/>
      <c r="L96" s="144"/>
      <c r="M96" s="145"/>
    </row>
    <row r="97" spans="1:13" ht="30" x14ac:dyDescent="0.25">
      <c r="A97" s="71" t="s">
        <v>331</v>
      </c>
      <c r="B97" s="74" t="s">
        <v>413</v>
      </c>
      <c r="C97" s="132" t="s">
        <v>6</v>
      </c>
      <c r="D97" s="10" t="s">
        <v>355</v>
      </c>
      <c r="E97" s="37" t="s">
        <v>6</v>
      </c>
      <c r="F97" s="10" t="s">
        <v>6</v>
      </c>
      <c r="G97" s="35" t="s">
        <v>6</v>
      </c>
      <c r="H97" s="10" t="s">
        <v>6</v>
      </c>
      <c r="I97" s="38" t="s">
        <v>79</v>
      </c>
      <c r="J97" s="24" t="s">
        <v>201</v>
      </c>
      <c r="K97" s="210">
        <v>1</v>
      </c>
      <c r="L97" s="44">
        <v>8008</v>
      </c>
      <c r="M97" s="124">
        <f t="shared" ref="M97:M104" si="12">K97*L97</f>
        <v>8008</v>
      </c>
    </row>
    <row r="98" spans="1:13" ht="30" x14ac:dyDescent="0.25">
      <c r="A98" s="71" t="s">
        <v>332</v>
      </c>
      <c r="B98" s="74" t="s">
        <v>414</v>
      </c>
      <c r="C98" s="132" t="s">
        <v>6</v>
      </c>
      <c r="D98" s="10" t="s">
        <v>353</v>
      </c>
      <c r="E98" s="37" t="s">
        <v>6</v>
      </c>
      <c r="F98" s="10" t="s">
        <v>6</v>
      </c>
      <c r="G98" s="35" t="s">
        <v>6</v>
      </c>
      <c r="H98" s="10" t="s">
        <v>6</v>
      </c>
      <c r="I98" s="38" t="s">
        <v>79</v>
      </c>
      <c r="J98" s="24" t="s">
        <v>201</v>
      </c>
      <c r="K98" s="210">
        <v>1</v>
      </c>
      <c r="L98" s="44">
        <v>97240</v>
      </c>
      <c r="M98" s="124">
        <f t="shared" si="12"/>
        <v>97240</v>
      </c>
    </row>
    <row r="99" spans="1:13" x14ac:dyDescent="0.25">
      <c r="A99" s="71" t="s">
        <v>333</v>
      </c>
      <c r="B99" s="74" t="s">
        <v>183</v>
      </c>
      <c r="C99" s="132" t="s">
        <v>6</v>
      </c>
      <c r="D99" s="10"/>
      <c r="E99" s="37" t="s">
        <v>6</v>
      </c>
      <c r="F99" s="10" t="s">
        <v>6</v>
      </c>
      <c r="G99" s="35" t="s">
        <v>6</v>
      </c>
      <c r="H99" s="10" t="s">
        <v>6</v>
      </c>
      <c r="I99" s="38" t="s">
        <v>79</v>
      </c>
      <c r="J99" s="30" t="s">
        <v>15</v>
      </c>
      <c r="K99" s="210">
        <v>507</v>
      </c>
      <c r="L99" s="44">
        <v>5.72</v>
      </c>
      <c r="M99" s="124">
        <f t="shared" si="12"/>
        <v>2900.04</v>
      </c>
    </row>
    <row r="100" spans="1:13" x14ac:dyDescent="0.25">
      <c r="A100" s="71" t="s">
        <v>334</v>
      </c>
      <c r="B100" s="74" t="s">
        <v>182</v>
      </c>
      <c r="C100" s="132" t="s">
        <v>6</v>
      </c>
      <c r="D100" s="10"/>
      <c r="E100" s="37" t="s">
        <v>6</v>
      </c>
      <c r="F100" s="10" t="s">
        <v>6</v>
      </c>
      <c r="G100" s="35" t="s">
        <v>6</v>
      </c>
      <c r="H100" s="10" t="s">
        <v>6</v>
      </c>
      <c r="I100" s="38" t="s">
        <v>79</v>
      </c>
      <c r="J100" s="30" t="s">
        <v>15</v>
      </c>
      <c r="K100" s="210">
        <v>507</v>
      </c>
      <c r="L100" s="44">
        <v>6.76</v>
      </c>
      <c r="M100" s="124">
        <f t="shared" si="12"/>
        <v>3427.3199999999997</v>
      </c>
    </row>
    <row r="101" spans="1:13" x14ac:dyDescent="0.25">
      <c r="A101" s="71">
        <v>43502</v>
      </c>
      <c r="B101" s="74" t="s">
        <v>349</v>
      </c>
      <c r="C101" s="132" t="s">
        <v>6</v>
      </c>
      <c r="D101" s="10"/>
      <c r="E101" s="37" t="s">
        <v>6</v>
      </c>
      <c r="F101" s="10" t="s">
        <v>6</v>
      </c>
      <c r="G101" s="35" t="s">
        <v>6</v>
      </c>
      <c r="H101" s="10" t="s">
        <v>6</v>
      </c>
      <c r="I101" s="38" t="s">
        <v>79</v>
      </c>
      <c r="J101" s="30" t="s">
        <v>15</v>
      </c>
      <c r="K101" s="210">
        <v>507</v>
      </c>
      <c r="L101" s="44">
        <v>3.54</v>
      </c>
      <c r="M101" s="124">
        <f t="shared" si="12"/>
        <v>1794.78</v>
      </c>
    </row>
    <row r="102" spans="1:13" x14ac:dyDescent="0.25">
      <c r="A102" s="71" t="s">
        <v>335</v>
      </c>
      <c r="B102" s="74" t="s">
        <v>350</v>
      </c>
      <c r="C102" s="132" t="s">
        <v>6</v>
      </c>
      <c r="D102" s="10"/>
      <c r="E102" s="37" t="s">
        <v>6</v>
      </c>
      <c r="F102" s="10" t="s">
        <v>6</v>
      </c>
      <c r="G102" s="35" t="s">
        <v>6</v>
      </c>
      <c r="H102" s="10" t="s">
        <v>6</v>
      </c>
      <c r="I102" s="38" t="s">
        <v>79</v>
      </c>
      <c r="J102" s="24" t="s">
        <v>34</v>
      </c>
      <c r="K102" s="210">
        <v>92.8</v>
      </c>
      <c r="L102" s="44">
        <v>26</v>
      </c>
      <c r="M102" s="124">
        <f t="shared" si="12"/>
        <v>2412.7999999999997</v>
      </c>
    </row>
    <row r="103" spans="1:13" x14ac:dyDescent="0.25">
      <c r="A103" s="238" t="s">
        <v>369</v>
      </c>
      <c r="B103" s="74" t="s">
        <v>367</v>
      </c>
      <c r="C103" s="169" t="s">
        <v>6</v>
      </c>
      <c r="D103" s="188"/>
      <c r="E103" s="189" t="s">
        <v>6</v>
      </c>
      <c r="F103" s="188" t="s">
        <v>6</v>
      </c>
      <c r="G103" s="190" t="s">
        <v>6</v>
      </c>
      <c r="H103" s="188" t="s">
        <v>6</v>
      </c>
      <c r="I103" s="239" t="s">
        <v>78</v>
      </c>
      <c r="J103" s="24" t="s">
        <v>25</v>
      </c>
      <c r="K103" s="210">
        <v>6</v>
      </c>
      <c r="L103" s="44">
        <v>364</v>
      </c>
      <c r="M103" s="124">
        <f t="shared" si="12"/>
        <v>2184</v>
      </c>
    </row>
    <row r="104" spans="1:13" x14ac:dyDescent="0.25">
      <c r="A104" s="238" t="s">
        <v>370</v>
      </c>
      <c r="B104" s="74" t="s">
        <v>368</v>
      </c>
      <c r="C104" s="169" t="s">
        <v>6</v>
      </c>
      <c r="D104" s="188"/>
      <c r="E104" s="189" t="s">
        <v>6</v>
      </c>
      <c r="F104" s="188" t="s">
        <v>6</v>
      </c>
      <c r="G104" s="190" t="s">
        <v>6</v>
      </c>
      <c r="H104" s="188" t="s">
        <v>6</v>
      </c>
      <c r="I104" s="239" t="s">
        <v>78</v>
      </c>
      <c r="J104" s="24" t="s">
        <v>25</v>
      </c>
      <c r="K104" s="210">
        <v>5</v>
      </c>
      <c r="L104" s="44">
        <v>416</v>
      </c>
      <c r="M104" s="124">
        <f t="shared" si="12"/>
        <v>2080</v>
      </c>
    </row>
    <row r="105" spans="1:13" ht="15.75" thickBot="1" x14ac:dyDescent="0.3">
      <c r="A105" s="72"/>
      <c r="B105" s="88"/>
      <c r="C105" s="135"/>
      <c r="D105" s="11"/>
      <c r="E105" s="66"/>
      <c r="F105" s="11"/>
      <c r="G105" s="40"/>
      <c r="H105" s="11"/>
      <c r="I105" s="60"/>
      <c r="J105" s="31"/>
      <c r="K105" s="211"/>
      <c r="L105" s="47"/>
      <c r="M105" s="129"/>
    </row>
    <row r="106" spans="1:13" x14ac:dyDescent="0.25">
      <c r="A106" s="293" t="s">
        <v>9</v>
      </c>
      <c r="B106" s="293"/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19">
        <f>SUM(M58:M105)</f>
        <v>2760154.76</v>
      </c>
    </row>
    <row r="107" spans="1:13" x14ac:dyDescent="0.25">
      <c r="A107" s="122"/>
      <c r="B107" s="32"/>
      <c r="C107" s="68"/>
      <c r="D107" s="68"/>
      <c r="E107" s="62"/>
      <c r="F107" s="62"/>
      <c r="G107" s="62"/>
      <c r="H107" s="62"/>
      <c r="I107" s="62"/>
      <c r="J107" s="62"/>
      <c r="K107" s="208"/>
      <c r="L107" s="62"/>
      <c r="M107" s="19"/>
    </row>
    <row r="108" spans="1:13" x14ac:dyDescent="0.25">
      <c r="A108" s="109"/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9"/>
    </row>
    <row r="109" spans="1:13" ht="15.75" thickBot="1" x14ac:dyDescent="0.3">
      <c r="A109" s="108" t="s">
        <v>46</v>
      </c>
      <c r="B109" s="18"/>
      <c r="C109" s="68"/>
      <c r="D109" s="68"/>
      <c r="E109" s="62"/>
      <c r="F109" s="62"/>
      <c r="G109" s="62"/>
      <c r="H109" s="62"/>
      <c r="I109" s="62"/>
      <c r="J109" s="62"/>
      <c r="K109" s="208"/>
      <c r="L109" s="62"/>
      <c r="M109" s="62"/>
    </row>
    <row r="110" spans="1:13" s="5" customFormat="1" ht="45.75" thickBot="1" x14ac:dyDescent="0.3">
      <c r="A110" s="12" t="s">
        <v>366</v>
      </c>
      <c r="B110" s="2" t="s">
        <v>0</v>
      </c>
      <c r="C110" s="102" t="s">
        <v>1</v>
      </c>
      <c r="D110" s="1" t="s">
        <v>84</v>
      </c>
      <c r="E110" s="2" t="s">
        <v>82</v>
      </c>
      <c r="F110" s="1" t="s">
        <v>81</v>
      </c>
      <c r="G110" s="2" t="s">
        <v>2</v>
      </c>
      <c r="H110" s="103" t="s">
        <v>85</v>
      </c>
      <c r="I110" s="12" t="s">
        <v>83</v>
      </c>
      <c r="J110" s="2" t="s">
        <v>378</v>
      </c>
      <c r="K110" s="209" t="s">
        <v>379</v>
      </c>
      <c r="L110" s="3" t="s">
        <v>380</v>
      </c>
      <c r="M110" s="4" t="s">
        <v>381</v>
      </c>
    </row>
    <row r="111" spans="1:13" x14ac:dyDescent="0.25">
      <c r="A111" s="70">
        <v>90201</v>
      </c>
      <c r="B111" s="116" t="s">
        <v>262</v>
      </c>
      <c r="C111" s="22" t="s">
        <v>6</v>
      </c>
      <c r="D111" s="6" t="s">
        <v>266</v>
      </c>
      <c r="E111" s="21" t="s">
        <v>6</v>
      </c>
      <c r="F111" s="22" t="s">
        <v>6</v>
      </c>
      <c r="G111" s="33" t="s">
        <v>6</v>
      </c>
      <c r="H111" s="6" t="s">
        <v>6</v>
      </c>
      <c r="I111" s="34" t="s">
        <v>78</v>
      </c>
      <c r="J111" s="21" t="s">
        <v>15</v>
      </c>
      <c r="K111" s="218">
        <v>2683</v>
      </c>
      <c r="L111" s="48">
        <v>1.81</v>
      </c>
      <c r="M111" s="126">
        <f t="shared" ref="M111" si="13">K111*L111</f>
        <v>4856.2300000000005</v>
      </c>
    </row>
    <row r="112" spans="1:13" ht="15.75" thickBot="1" x14ac:dyDescent="0.3">
      <c r="A112" s="82"/>
      <c r="B112" s="83"/>
      <c r="C112" s="28"/>
      <c r="D112" s="8"/>
      <c r="E112" s="39"/>
      <c r="F112" s="28"/>
      <c r="G112" s="92"/>
      <c r="H112" s="8"/>
      <c r="I112" s="93"/>
      <c r="J112" s="27"/>
      <c r="K112" s="214"/>
      <c r="L112" s="45"/>
      <c r="M112" s="134"/>
    </row>
    <row r="113" spans="1:13" x14ac:dyDescent="0.25">
      <c r="A113" s="293" t="s">
        <v>9</v>
      </c>
      <c r="B113" s="293"/>
      <c r="C113" s="293"/>
      <c r="D113" s="293"/>
      <c r="E113" s="293"/>
      <c r="F113" s="293"/>
      <c r="G113" s="293"/>
      <c r="H113" s="293"/>
      <c r="I113" s="293"/>
      <c r="J113" s="293"/>
      <c r="K113" s="293"/>
      <c r="L113" s="293"/>
      <c r="M113" s="19">
        <f>SUM(M111:M112)</f>
        <v>4856.2300000000005</v>
      </c>
    </row>
  </sheetData>
  <mergeCells count="9">
    <mergeCell ref="A52:L52"/>
    <mergeCell ref="A106:L106"/>
    <mergeCell ref="A113:L113"/>
    <mergeCell ref="A3:M3"/>
    <mergeCell ref="H8:L8"/>
    <mergeCell ref="H9:L9"/>
    <mergeCell ref="H10:L10"/>
    <mergeCell ref="A20:L20"/>
    <mergeCell ref="A31:L3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A0788-5DB0-4A95-B37E-A1BABD0B3C2D}">
  <dimension ref="A1:M33"/>
  <sheetViews>
    <sheetView zoomScale="70" zoomScaleNormal="70" workbookViewId="0">
      <pane ySplit="1" topLeftCell="A2" activePane="bottomLeft" state="frozen"/>
      <selection pane="bottomLeft" activeCell="O16" sqref="O16"/>
    </sheetView>
  </sheetViews>
  <sheetFormatPr defaultColWidth="9.140625" defaultRowHeight="15" x14ac:dyDescent="0.25"/>
  <cols>
    <col min="1" max="1" width="16.7109375" style="5" customWidth="1"/>
    <col min="2" max="2" width="100.7109375" style="112" customWidth="1"/>
    <col min="3" max="3" width="15.7109375" style="112" customWidth="1"/>
    <col min="4" max="4" width="35.140625" style="9" customWidth="1"/>
    <col min="5" max="5" width="28.7109375" style="9" bestFit="1" customWidth="1"/>
    <col min="6" max="6" width="23.5703125" style="9" bestFit="1" customWidth="1"/>
    <col min="7" max="7" width="18.42578125" style="9" bestFit="1" customWidth="1"/>
    <col min="8" max="8" width="15" style="9" bestFit="1" customWidth="1"/>
    <col min="9" max="9" width="26.5703125" style="9" bestFit="1" customWidth="1"/>
    <col min="10" max="10" width="15.7109375" style="9" customWidth="1"/>
    <col min="11" max="11" width="15.7109375" style="15" customWidth="1"/>
    <col min="12" max="12" width="15.7109375" style="46" customWidth="1"/>
    <col min="13" max="13" width="15.7109375" style="54" customWidth="1"/>
    <col min="14" max="16384" width="9.140625" style="107"/>
  </cols>
  <sheetData>
    <row r="1" spans="1:13" ht="45.75" thickBot="1" x14ac:dyDescent="0.3">
      <c r="A1" s="94" t="s">
        <v>366</v>
      </c>
      <c r="B1" s="95" t="s">
        <v>0</v>
      </c>
      <c r="C1" s="106" t="s">
        <v>1</v>
      </c>
      <c r="D1" s="97" t="s">
        <v>84</v>
      </c>
      <c r="E1" s="95" t="s">
        <v>82</v>
      </c>
      <c r="F1" s="97" t="s">
        <v>81</v>
      </c>
      <c r="G1" s="98" t="s">
        <v>2</v>
      </c>
      <c r="H1" s="96" t="s">
        <v>49</v>
      </c>
      <c r="I1" s="94" t="s">
        <v>83</v>
      </c>
      <c r="J1" s="95" t="s">
        <v>378</v>
      </c>
      <c r="K1" s="99" t="s">
        <v>379</v>
      </c>
      <c r="L1" s="100" t="s">
        <v>380</v>
      </c>
      <c r="M1" s="101" t="s">
        <v>381</v>
      </c>
    </row>
    <row r="3" spans="1:13" s="109" customFormat="1" x14ac:dyDescent="0.25">
      <c r="A3" s="283" t="s">
        <v>3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</row>
    <row r="5" spans="1:13" s="109" customFormat="1" x14ac:dyDescent="0.25">
      <c r="A5" s="68"/>
      <c r="B5" s="110" t="s">
        <v>4</v>
      </c>
      <c r="C5" s="111" t="s">
        <v>415</v>
      </c>
      <c r="D5" s="104"/>
      <c r="E5" s="105"/>
      <c r="F5" s="62"/>
      <c r="G5" s="62"/>
      <c r="H5" s="62"/>
      <c r="I5" s="62"/>
      <c r="J5" s="62"/>
      <c r="K5" s="14"/>
      <c r="L5" s="18"/>
      <c r="M5" s="32"/>
    </row>
    <row r="6" spans="1:13" s="109" customFormat="1" x14ac:dyDescent="0.25">
      <c r="A6" s="68"/>
      <c r="B6" s="110" t="s">
        <v>5</v>
      </c>
      <c r="C6" s="111" t="s">
        <v>50</v>
      </c>
      <c r="D6" s="104"/>
      <c r="E6" s="105"/>
      <c r="F6" s="62"/>
      <c r="G6" s="62"/>
      <c r="H6" s="62"/>
      <c r="I6" s="62"/>
      <c r="J6" s="62"/>
      <c r="K6" s="14"/>
      <c r="L6" s="18"/>
      <c r="M6" s="32"/>
    </row>
    <row r="7" spans="1:13" s="109" customFormat="1" ht="15.75" thickBot="1" x14ac:dyDescent="0.3">
      <c r="A7" s="68"/>
      <c r="B7" s="18"/>
      <c r="D7" s="68"/>
      <c r="E7" s="62"/>
      <c r="F7" s="62"/>
      <c r="G7" s="62"/>
      <c r="H7" s="62"/>
      <c r="I7" s="62"/>
      <c r="J7" s="62"/>
      <c r="K7" s="14"/>
      <c r="L7" s="18"/>
      <c r="M7" s="32"/>
    </row>
    <row r="8" spans="1:13" s="109" customFormat="1" x14ac:dyDescent="0.25">
      <c r="A8" s="68"/>
      <c r="B8" s="18"/>
      <c r="C8" s="67"/>
      <c r="D8" s="67"/>
      <c r="E8" s="19"/>
      <c r="F8" s="19"/>
      <c r="G8" s="19"/>
      <c r="H8" s="284" t="s">
        <v>101</v>
      </c>
      <c r="I8" s="285"/>
      <c r="J8" s="285"/>
      <c r="K8" s="285"/>
      <c r="L8" s="286"/>
      <c r="M8" s="49">
        <f>+M31</f>
        <v>27289.239999999998</v>
      </c>
    </row>
    <row r="9" spans="1:13" x14ac:dyDescent="0.25">
      <c r="C9" s="113"/>
      <c r="D9" s="69"/>
      <c r="E9" s="46"/>
      <c r="F9" s="46"/>
      <c r="G9" s="46"/>
      <c r="H9" s="287" t="s">
        <v>99</v>
      </c>
      <c r="I9" s="288"/>
      <c r="J9" s="288"/>
      <c r="K9" s="288"/>
      <c r="L9" s="289"/>
      <c r="M9" s="50">
        <f>+M8*0.2</f>
        <v>5457.848</v>
      </c>
    </row>
    <row r="10" spans="1:13" s="109" customFormat="1" ht="15.75" thickBot="1" x14ac:dyDescent="0.3">
      <c r="A10" s="68"/>
      <c r="B10" s="18"/>
      <c r="C10" s="114"/>
      <c r="D10" s="67"/>
      <c r="E10" s="19"/>
      <c r="F10" s="19"/>
      <c r="G10" s="19"/>
      <c r="H10" s="290" t="s">
        <v>100</v>
      </c>
      <c r="I10" s="291"/>
      <c r="J10" s="291"/>
      <c r="K10" s="291"/>
      <c r="L10" s="292"/>
      <c r="M10" s="51">
        <f>+M8+M9</f>
        <v>32747.087999999996</v>
      </c>
    </row>
    <row r="11" spans="1:13" s="109" customFormat="1" x14ac:dyDescent="0.25">
      <c r="A11" s="68"/>
      <c r="B11" s="18"/>
      <c r="C11" s="114"/>
      <c r="D11" s="67"/>
      <c r="E11" s="19"/>
      <c r="F11" s="19"/>
      <c r="G11" s="19"/>
      <c r="H11" s="19"/>
      <c r="I11" s="19"/>
      <c r="J11" s="19"/>
      <c r="K11" s="14"/>
      <c r="L11" s="20"/>
      <c r="M11" s="20"/>
    </row>
    <row r="13" spans="1:13" s="109" customFormat="1" ht="15.75" thickBot="1" x14ac:dyDescent="0.3">
      <c r="A13" s="240" t="s">
        <v>416</v>
      </c>
      <c r="B13" s="18"/>
      <c r="D13" s="68"/>
      <c r="E13" s="62"/>
      <c r="F13" s="62"/>
      <c r="G13" s="62"/>
      <c r="H13" s="62"/>
      <c r="I13" s="62"/>
      <c r="J13" s="62"/>
      <c r="K13" s="14"/>
      <c r="L13" s="18"/>
      <c r="M13" s="32"/>
    </row>
    <row r="14" spans="1:13" s="5" customFormat="1" ht="45.75" thickBot="1" x14ac:dyDescent="0.3">
      <c r="A14" s="241" t="s">
        <v>417</v>
      </c>
      <c r="B14" s="242" t="s">
        <v>0</v>
      </c>
      <c r="C14" s="243" t="s">
        <v>1</v>
      </c>
      <c r="D14" s="244" t="s">
        <v>418</v>
      </c>
      <c r="E14" s="242" t="s">
        <v>419</v>
      </c>
      <c r="F14" s="244" t="s">
        <v>420</v>
      </c>
      <c r="G14" s="242" t="s">
        <v>2</v>
      </c>
      <c r="H14" s="245" t="s">
        <v>421</v>
      </c>
      <c r="I14" s="241" t="s">
        <v>422</v>
      </c>
      <c r="J14" s="242" t="s">
        <v>423</v>
      </c>
      <c r="K14" s="246" t="s">
        <v>424</v>
      </c>
      <c r="L14" s="247" t="s">
        <v>425</v>
      </c>
      <c r="M14" s="248" t="s">
        <v>426</v>
      </c>
    </row>
    <row r="15" spans="1:13" ht="45" x14ac:dyDescent="0.25">
      <c r="A15" s="249"/>
      <c r="B15" s="250" t="s">
        <v>427</v>
      </c>
      <c r="C15" s="251"/>
      <c r="D15" s="282" t="s">
        <v>432</v>
      </c>
      <c r="E15" s="253"/>
      <c r="F15" s="254"/>
      <c r="G15" s="255"/>
      <c r="H15" s="253"/>
      <c r="I15" s="256"/>
      <c r="J15" s="257" t="s">
        <v>431</v>
      </c>
      <c r="K15" s="258">
        <v>1</v>
      </c>
      <c r="L15" s="259">
        <v>5259</v>
      </c>
      <c r="M15" s="260">
        <f>K15*L15</f>
        <v>5259</v>
      </c>
    </row>
    <row r="16" spans="1:13" ht="45" x14ac:dyDescent="0.25">
      <c r="A16" s="261"/>
      <c r="B16" s="262" t="s">
        <v>428</v>
      </c>
      <c r="C16" s="263"/>
      <c r="D16" s="282" t="s">
        <v>433</v>
      </c>
      <c r="E16" s="264"/>
      <c r="F16" s="265"/>
      <c r="G16" s="266"/>
      <c r="H16" s="264"/>
      <c r="I16" s="267"/>
      <c r="J16" s="266" t="s">
        <v>431</v>
      </c>
      <c r="K16" s="268">
        <v>1</v>
      </c>
      <c r="L16" s="259">
        <v>7430</v>
      </c>
      <c r="M16" s="260">
        <f>K16*L16</f>
        <v>7430</v>
      </c>
    </row>
    <row r="17" spans="1:13" ht="30" x14ac:dyDescent="0.25">
      <c r="A17" s="261"/>
      <c r="B17" s="262" t="s">
        <v>429</v>
      </c>
      <c r="C17" s="263"/>
      <c r="D17" s="282" t="s">
        <v>434</v>
      </c>
      <c r="E17" s="264"/>
      <c r="F17" s="265"/>
      <c r="G17" s="266"/>
      <c r="H17" s="264"/>
      <c r="I17" s="267"/>
      <c r="J17" s="266" t="s">
        <v>431</v>
      </c>
      <c r="K17" s="268">
        <v>1</v>
      </c>
      <c r="L17" s="259">
        <v>12350.24</v>
      </c>
      <c r="M17" s="260">
        <f t="shared" ref="M17:M18" si="0">K17*L17</f>
        <v>12350.24</v>
      </c>
    </row>
    <row r="18" spans="1:13" ht="30" x14ac:dyDescent="0.25">
      <c r="A18" s="261"/>
      <c r="B18" s="262" t="s">
        <v>430</v>
      </c>
      <c r="C18" s="263"/>
      <c r="D18" s="282" t="s">
        <v>435</v>
      </c>
      <c r="E18" s="264"/>
      <c r="F18" s="265"/>
      <c r="G18" s="266"/>
      <c r="H18" s="264"/>
      <c r="I18" s="267"/>
      <c r="J18" s="266" t="s">
        <v>431</v>
      </c>
      <c r="K18" s="268">
        <v>1</v>
      </c>
      <c r="L18" s="259">
        <v>2250</v>
      </c>
      <c r="M18" s="260">
        <f t="shared" si="0"/>
        <v>2250</v>
      </c>
    </row>
    <row r="19" spans="1:13" x14ac:dyDescent="0.25">
      <c r="A19" s="261"/>
      <c r="B19" s="262"/>
      <c r="C19" s="263"/>
      <c r="D19" s="252"/>
      <c r="E19" s="264"/>
      <c r="F19" s="265"/>
      <c r="G19" s="266"/>
      <c r="H19" s="264"/>
      <c r="I19" s="267"/>
      <c r="J19" s="266"/>
      <c r="K19" s="268"/>
      <c r="L19" s="259"/>
      <c r="M19" s="260"/>
    </row>
    <row r="20" spans="1:13" x14ac:dyDescent="0.25">
      <c r="A20" s="261"/>
      <c r="B20" s="262"/>
      <c r="C20" s="263"/>
      <c r="D20" s="252"/>
      <c r="E20" s="264"/>
      <c r="F20" s="265"/>
      <c r="G20" s="266"/>
      <c r="H20" s="264"/>
      <c r="I20" s="267"/>
      <c r="J20" s="266"/>
      <c r="K20" s="268"/>
      <c r="L20" s="259"/>
      <c r="M20" s="260"/>
    </row>
    <row r="21" spans="1:13" x14ac:dyDescent="0.25">
      <c r="A21" s="261"/>
      <c r="B21" s="262"/>
      <c r="C21" s="263"/>
      <c r="D21" s="265"/>
      <c r="E21" s="264"/>
      <c r="F21" s="265"/>
      <c r="G21" s="266"/>
      <c r="H21" s="264"/>
      <c r="I21" s="267"/>
      <c r="J21" s="266"/>
      <c r="K21" s="268"/>
      <c r="L21" s="269"/>
      <c r="M21" s="270"/>
    </row>
    <row r="22" spans="1:13" x14ac:dyDescent="0.25">
      <c r="A22" s="261"/>
      <c r="B22" s="262"/>
      <c r="C22" s="263"/>
      <c r="D22" s="265"/>
      <c r="E22" s="264"/>
      <c r="F22" s="265"/>
      <c r="G22" s="266"/>
      <c r="H22" s="264"/>
      <c r="I22" s="267"/>
      <c r="J22" s="266"/>
      <c r="K22" s="268"/>
      <c r="L22" s="259"/>
      <c r="M22" s="260"/>
    </row>
    <row r="23" spans="1:13" x14ac:dyDescent="0.25">
      <c r="A23" s="261"/>
      <c r="B23" s="262"/>
      <c r="C23" s="263"/>
      <c r="D23" s="252"/>
      <c r="E23" s="264"/>
      <c r="F23" s="265"/>
      <c r="G23" s="266"/>
      <c r="H23" s="264"/>
      <c r="I23" s="267"/>
      <c r="J23" s="266"/>
      <c r="K23" s="268"/>
      <c r="L23" s="259"/>
      <c r="M23" s="260"/>
    </row>
    <row r="24" spans="1:13" x14ac:dyDescent="0.25">
      <c r="A24" s="261"/>
      <c r="B24" s="262"/>
      <c r="C24" s="263"/>
      <c r="D24" s="252"/>
      <c r="E24" s="264"/>
      <c r="F24" s="265"/>
      <c r="G24" s="266"/>
      <c r="H24" s="264"/>
      <c r="I24" s="267"/>
      <c r="J24" s="266"/>
      <c r="K24" s="268"/>
      <c r="L24" s="259"/>
      <c r="M24" s="260"/>
    </row>
    <row r="25" spans="1:13" x14ac:dyDescent="0.25">
      <c r="A25" s="261"/>
      <c r="B25" s="262"/>
      <c r="C25" s="263"/>
      <c r="D25" s="252"/>
      <c r="E25" s="264"/>
      <c r="F25" s="265"/>
      <c r="G25" s="266"/>
      <c r="H25" s="264"/>
      <c r="I25" s="267"/>
      <c r="J25" s="266"/>
      <c r="K25" s="268"/>
      <c r="L25" s="259"/>
      <c r="M25" s="260"/>
    </row>
    <row r="26" spans="1:13" x14ac:dyDescent="0.25">
      <c r="A26" s="261"/>
      <c r="B26" s="262"/>
      <c r="C26" s="263"/>
      <c r="D26" s="252"/>
      <c r="E26" s="264"/>
      <c r="F26" s="265"/>
      <c r="G26" s="266"/>
      <c r="H26" s="264"/>
      <c r="I26" s="267"/>
      <c r="J26" s="266"/>
      <c r="K26" s="268"/>
      <c r="L26" s="259"/>
      <c r="M26" s="260"/>
    </row>
    <row r="27" spans="1:13" x14ac:dyDescent="0.25">
      <c r="A27" s="261"/>
      <c r="B27" s="262"/>
      <c r="C27" s="263"/>
      <c r="D27" s="252"/>
      <c r="E27" s="264"/>
      <c r="F27" s="265"/>
      <c r="G27" s="266"/>
      <c r="H27" s="264"/>
      <c r="I27" s="267"/>
      <c r="J27" s="266"/>
      <c r="K27" s="268"/>
      <c r="L27" s="259"/>
      <c r="M27" s="260"/>
    </row>
    <row r="28" spans="1:13" x14ac:dyDescent="0.25">
      <c r="A28" s="261"/>
      <c r="B28" s="262"/>
      <c r="C28" s="263"/>
      <c r="D28" s="265"/>
      <c r="E28" s="264"/>
      <c r="F28" s="265"/>
      <c r="G28" s="266"/>
      <c r="H28" s="264"/>
      <c r="I28" s="267"/>
      <c r="J28" s="266"/>
      <c r="K28" s="268"/>
      <c r="L28" s="269"/>
      <c r="M28" s="270"/>
    </row>
    <row r="29" spans="1:13" x14ac:dyDescent="0.25">
      <c r="A29" s="261"/>
      <c r="B29" s="262"/>
      <c r="C29" s="263"/>
      <c r="D29" s="265"/>
      <c r="E29" s="264"/>
      <c r="F29" s="265"/>
      <c r="G29" s="266"/>
      <c r="H29" s="264"/>
      <c r="I29" s="267"/>
      <c r="J29" s="266"/>
      <c r="K29" s="268"/>
      <c r="L29" s="269"/>
      <c r="M29" s="270"/>
    </row>
    <row r="30" spans="1:13" ht="15.75" thickBot="1" x14ac:dyDescent="0.3">
      <c r="A30" s="271"/>
      <c r="B30" s="272"/>
      <c r="C30" s="273"/>
      <c r="D30" s="274"/>
      <c r="E30" s="275"/>
      <c r="F30" s="274"/>
      <c r="G30" s="275"/>
      <c r="H30" s="276"/>
      <c r="I30" s="277"/>
      <c r="J30" s="275"/>
      <c r="K30" s="278"/>
      <c r="L30" s="279"/>
      <c r="M30" s="280"/>
    </row>
    <row r="31" spans="1:13" x14ac:dyDescent="0.25">
      <c r="A31" s="294" t="s">
        <v>9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81">
        <f>SUM(M15:M30)</f>
        <v>27289.239999999998</v>
      </c>
    </row>
    <row r="33" spans="2:13" x14ac:dyDescent="0.25">
      <c r="B33" s="18"/>
      <c r="C33" s="109"/>
      <c r="D33" s="68"/>
      <c r="E33" s="62"/>
      <c r="F33" s="62"/>
      <c r="G33" s="62"/>
      <c r="H33" s="62"/>
      <c r="I33" s="62"/>
      <c r="J33" s="62"/>
      <c r="K33" s="14"/>
      <c r="L33" s="18"/>
      <c r="M33" s="32"/>
    </row>
  </sheetData>
  <mergeCells count="5">
    <mergeCell ref="A3:M3"/>
    <mergeCell ref="H8:L8"/>
    <mergeCell ref="H9:L9"/>
    <mergeCell ref="H10:L10"/>
    <mergeCell ref="A31:L31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792E3-1D8B-4D06-857D-D1412C0E529C}">
  <dimension ref="B2:AG20"/>
  <sheetViews>
    <sheetView tabSelected="1" workbookViewId="0">
      <selection activeCell="AD29" sqref="AD29"/>
    </sheetView>
  </sheetViews>
  <sheetFormatPr defaultRowHeight="15" x14ac:dyDescent="0.25"/>
  <cols>
    <col min="1" max="1" width="3.7109375" customWidth="1"/>
    <col min="7" max="8" width="7.7109375" customWidth="1"/>
    <col min="9" max="9" width="3.7109375" customWidth="1"/>
    <col min="10" max="12" width="9.140625" bestFit="1" customWidth="1"/>
    <col min="13" max="13" width="9.140625" customWidth="1"/>
    <col min="14" max="14" width="9.140625" bestFit="1" customWidth="1"/>
    <col min="15" max="16" width="7.7109375" customWidth="1"/>
    <col min="17" max="17" width="3.7109375" customWidth="1"/>
    <col min="18" max="22" width="9.140625" bestFit="1" customWidth="1"/>
    <col min="23" max="24" width="7.7109375" customWidth="1"/>
    <col min="25" max="25" width="3.7109375" customWidth="1"/>
    <col min="26" max="30" width="9.140625" bestFit="1" customWidth="1"/>
    <col min="31" max="32" width="7.7109375" customWidth="1"/>
  </cols>
  <sheetData>
    <row r="2" spans="2:33" x14ac:dyDescent="0.25">
      <c r="B2" s="154" t="s">
        <v>50</v>
      </c>
    </row>
    <row r="4" spans="2:33" s="157" customFormat="1" ht="15.75" x14ac:dyDescent="0.25">
      <c r="B4" s="308" t="s">
        <v>272</v>
      </c>
      <c r="C4" s="308"/>
      <c r="D4" s="308"/>
      <c r="E4" s="308"/>
      <c r="F4" s="308"/>
      <c r="G4" s="155"/>
      <c r="H4" s="156"/>
      <c r="J4" s="308" t="s">
        <v>273</v>
      </c>
      <c r="K4" s="308"/>
      <c r="L4" s="308"/>
      <c r="M4" s="308"/>
      <c r="N4" s="308"/>
      <c r="O4" s="155"/>
      <c r="P4" s="156"/>
      <c r="Q4" s="158"/>
      <c r="R4" s="308" t="s">
        <v>274</v>
      </c>
      <c r="S4" s="308"/>
      <c r="T4" s="308"/>
      <c r="U4" s="308"/>
      <c r="V4" s="308"/>
      <c r="W4" s="155"/>
      <c r="X4" s="156"/>
      <c r="Z4" s="308" t="s">
        <v>275</v>
      </c>
      <c r="AA4" s="308"/>
      <c r="AB4" s="308"/>
      <c r="AC4" s="308"/>
      <c r="AD4" s="308"/>
      <c r="AE4" s="308"/>
      <c r="AF4" s="308"/>
    </row>
    <row r="5" spans="2:33" s="157" customFormat="1" ht="12.75" x14ac:dyDescent="0.25">
      <c r="B5" s="159"/>
      <c r="C5" s="160"/>
      <c r="D5" s="155"/>
      <c r="E5" s="155"/>
      <c r="F5" s="156"/>
      <c r="G5" s="155"/>
      <c r="H5" s="156"/>
      <c r="J5" s="159"/>
      <c r="K5" s="160"/>
      <c r="L5" s="155"/>
      <c r="M5" s="155"/>
      <c r="N5" s="156"/>
      <c r="O5" s="155"/>
      <c r="P5" s="156"/>
      <c r="Q5" s="158"/>
      <c r="R5" s="159"/>
      <c r="S5" s="160"/>
      <c r="T5" s="155"/>
      <c r="U5" s="155"/>
      <c r="V5" s="156"/>
      <c r="W5" s="155"/>
      <c r="X5" s="156"/>
      <c r="Z5" s="159"/>
      <c r="AA5" s="160"/>
      <c r="AB5" s="155"/>
      <c r="AC5" s="155"/>
      <c r="AD5" s="156"/>
      <c r="AE5" s="155"/>
      <c r="AF5" s="156"/>
    </row>
    <row r="6" spans="2:33" s="157" customFormat="1" ht="12.75" x14ac:dyDescent="0.25">
      <c r="B6" s="298" t="s">
        <v>276</v>
      </c>
      <c r="C6" s="298"/>
      <c r="D6" s="298"/>
      <c r="E6" s="298"/>
      <c r="F6" s="298"/>
      <c r="G6" s="296">
        <f>+Üldised!M31</f>
        <v>930313.28</v>
      </c>
      <c r="H6" s="296"/>
      <c r="J6" s="299"/>
      <c r="K6" s="300"/>
      <c r="L6" s="300"/>
      <c r="M6" s="300"/>
      <c r="N6" s="301"/>
      <c r="O6" s="302"/>
      <c r="P6" s="303"/>
      <c r="Q6" s="158"/>
      <c r="R6" s="299"/>
      <c r="S6" s="300"/>
      <c r="T6" s="300"/>
      <c r="U6" s="300"/>
      <c r="V6" s="301"/>
      <c r="W6" s="302"/>
      <c r="X6" s="303"/>
      <c r="Z6" s="298" t="s">
        <v>276</v>
      </c>
      <c r="AA6" s="298"/>
      <c r="AB6" s="298"/>
      <c r="AC6" s="298"/>
      <c r="AD6" s="298"/>
      <c r="AE6" s="296">
        <f>+G6</f>
        <v>930313.28</v>
      </c>
      <c r="AF6" s="296"/>
    </row>
    <row r="7" spans="2:33" s="157" customFormat="1" ht="12.75" customHeight="1" x14ac:dyDescent="0.25">
      <c r="B7" s="299"/>
      <c r="C7" s="300"/>
      <c r="D7" s="300"/>
      <c r="E7" s="300"/>
      <c r="F7" s="301"/>
      <c r="G7" s="302"/>
      <c r="H7" s="303"/>
      <c r="J7" s="298" t="s">
        <v>277</v>
      </c>
      <c r="K7" s="298"/>
      <c r="L7" s="298"/>
      <c r="M7" s="298"/>
      <c r="N7" s="298"/>
      <c r="O7" s="296">
        <f>+Rae!M24</f>
        <v>13960.920000000002</v>
      </c>
      <c r="P7" s="296"/>
      <c r="Q7" s="158"/>
      <c r="R7" s="298" t="s">
        <v>277</v>
      </c>
      <c r="S7" s="298"/>
      <c r="T7" s="298"/>
      <c r="U7" s="298"/>
      <c r="V7" s="298"/>
      <c r="W7" s="296">
        <f>+Vaskjala!M20</f>
        <v>166079.29</v>
      </c>
      <c r="X7" s="296"/>
      <c r="Z7" s="298" t="s">
        <v>277</v>
      </c>
      <c r="AA7" s="298"/>
      <c r="AB7" s="298"/>
      <c r="AC7" s="298"/>
      <c r="AD7" s="298"/>
      <c r="AE7" s="296">
        <f t="shared" ref="AE7:AE14" si="0">O7+W7</f>
        <v>180040.21000000002</v>
      </c>
      <c r="AF7" s="296"/>
    </row>
    <row r="8" spans="2:33" s="157" customFormat="1" ht="12.75" customHeight="1" x14ac:dyDescent="0.25">
      <c r="B8" s="299"/>
      <c r="C8" s="300"/>
      <c r="D8" s="300"/>
      <c r="E8" s="300"/>
      <c r="F8" s="301"/>
      <c r="G8" s="302"/>
      <c r="H8" s="303"/>
      <c r="J8" s="298" t="s">
        <v>278</v>
      </c>
      <c r="K8" s="298"/>
      <c r="L8" s="298"/>
      <c r="M8" s="298"/>
      <c r="N8" s="298"/>
      <c r="O8" s="296">
        <f>+Rae!M43</f>
        <v>759163.48</v>
      </c>
      <c r="P8" s="296"/>
      <c r="Q8" s="158"/>
      <c r="R8" s="298" t="s">
        <v>278</v>
      </c>
      <c r="S8" s="298"/>
      <c r="T8" s="298"/>
      <c r="U8" s="298"/>
      <c r="V8" s="298"/>
      <c r="W8" s="296">
        <f>+Vaskjala!M31</f>
        <v>328161.26</v>
      </c>
      <c r="X8" s="296"/>
      <c r="Z8" s="298" t="s">
        <v>278</v>
      </c>
      <c r="AA8" s="298"/>
      <c r="AB8" s="298"/>
      <c r="AC8" s="298"/>
      <c r="AD8" s="298"/>
      <c r="AE8" s="296">
        <f t="shared" si="0"/>
        <v>1087324.74</v>
      </c>
      <c r="AF8" s="296"/>
    </row>
    <row r="9" spans="2:33" s="157" customFormat="1" ht="15" customHeight="1" x14ac:dyDescent="0.25">
      <c r="B9" s="299"/>
      <c r="C9" s="300"/>
      <c r="D9" s="300"/>
      <c r="E9" s="300"/>
      <c r="F9" s="301"/>
      <c r="G9" s="302"/>
      <c r="H9" s="303"/>
      <c r="J9" s="298" t="s">
        <v>279</v>
      </c>
      <c r="K9" s="298"/>
      <c r="L9" s="298"/>
      <c r="M9" s="298"/>
      <c r="N9" s="298"/>
      <c r="O9" s="296">
        <f>+Rae!M69</f>
        <v>302818.05710000009</v>
      </c>
      <c r="P9" s="296"/>
      <c r="Q9" s="158"/>
      <c r="R9" s="299"/>
      <c r="S9" s="300"/>
      <c r="T9" s="300"/>
      <c r="U9" s="300"/>
      <c r="V9" s="301"/>
      <c r="W9" s="306"/>
      <c r="X9" s="307"/>
      <c r="Z9" s="298" t="s">
        <v>279</v>
      </c>
      <c r="AA9" s="298"/>
      <c r="AB9" s="298"/>
      <c r="AC9" s="298"/>
      <c r="AD9" s="298"/>
      <c r="AE9" s="296">
        <f t="shared" si="0"/>
        <v>302818.05710000009</v>
      </c>
      <c r="AF9" s="296"/>
    </row>
    <row r="10" spans="2:33" s="157" customFormat="1" ht="12.75" customHeight="1" x14ac:dyDescent="0.25">
      <c r="B10" s="299"/>
      <c r="C10" s="300"/>
      <c r="D10" s="300"/>
      <c r="E10" s="300"/>
      <c r="F10" s="301"/>
      <c r="G10" s="302"/>
      <c r="H10" s="303"/>
      <c r="J10" s="298" t="s">
        <v>280</v>
      </c>
      <c r="K10" s="298"/>
      <c r="L10" s="298"/>
      <c r="M10" s="298"/>
      <c r="N10" s="298"/>
      <c r="O10" s="296">
        <f>+Rae!M80</f>
        <v>58328.400000000009</v>
      </c>
      <c r="P10" s="296"/>
      <c r="Q10" s="158"/>
      <c r="R10" s="298" t="s">
        <v>280</v>
      </c>
      <c r="S10" s="298"/>
      <c r="T10" s="298"/>
      <c r="U10" s="298"/>
      <c r="V10" s="298"/>
      <c r="W10" s="296">
        <f>+Vaskjala!M52</f>
        <v>151129.24</v>
      </c>
      <c r="X10" s="296"/>
      <c r="Z10" s="298" t="s">
        <v>280</v>
      </c>
      <c r="AA10" s="298"/>
      <c r="AB10" s="298"/>
      <c r="AC10" s="298"/>
      <c r="AD10" s="298"/>
      <c r="AE10" s="296">
        <f t="shared" si="0"/>
        <v>209457.64</v>
      </c>
      <c r="AF10" s="296"/>
    </row>
    <row r="11" spans="2:33" s="157" customFormat="1" ht="12.75" customHeight="1" x14ac:dyDescent="0.25">
      <c r="B11" s="299"/>
      <c r="C11" s="300"/>
      <c r="D11" s="300"/>
      <c r="E11" s="300"/>
      <c r="F11" s="301"/>
      <c r="G11" s="302"/>
      <c r="H11" s="303"/>
      <c r="J11" s="298" t="s">
        <v>281</v>
      </c>
      <c r="K11" s="298"/>
      <c r="L11" s="298"/>
      <c r="M11" s="298"/>
      <c r="N11" s="298"/>
      <c r="O11" s="296">
        <f>+Rae!M125</f>
        <v>1442869.246000001</v>
      </c>
      <c r="P11" s="296"/>
      <c r="Q11" s="158"/>
      <c r="R11" s="298" t="s">
        <v>281</v>
      </c>
      <c r="S11" s="298"/>
      <c r="T11" s="298"/>
      <c r="U11" s="298"/>
      <c r="V11" s="298"/>
      <c r="W11" s="296">
        <f>+Vaskjala!M106</f>
        <v>2760154.76</v>
      </c>
      <c r="X11" s="296"/>
      <c r="Z11" s="298" t="s">
        <v>281</v>
      </c>
      <c r="AA11" s="298"/>
      <c r="AB11" s="298"/>
      <c r="AC11" s="298"/>
      <c r="AD11" s="298"/>
      <c r="AE11" s="296">
        <f t="shared" si="0"/>
        <v>4203024.006000001</v>
      </c>
      <c r="AF11" s="296"/>
    </row>
    <row r="12" spans="2:33" s="157" customFormat="1" ht="15" customHeight="1" x14ac:dyDescent="0.25">
      <c r="B12" s="299"/>
      <c r="C12" s="300"/>
      <c r="D12" s="300"/>
      <c r="E12" s="300"/>
      <c r="F12" s="301"/>
      <c r="G12" s="302"/>
      <c r="H12" s="303"/>
      <c r="J12" s="298" t="s">
        <v>282</v>
      </c>
      <c r="K12" s="298"/>
      <c r="L12" s="298"/>
      <c r="M12" s="298"/>
      <c r="N12" s="298"/>
      <c r="O12" s="296">
        <f>+Rae!M148</f>
        <v>91412.75499999999</v>
      </c>
      <c r="P12" s="296"/>
      <c r="Q12" s="158"/>
      <c r="R12" s="299"/>
      <c r="S12" s="300"/>
      <c r="T12" s="300"/>
      <c r="U12" s="300"/>
      <c r="V12" s="301"/>
      <c r="W12" s="306"/>
      <c r="X12" s="307"/>
      <c r="Z12" s="298" t="s">
        <v>282</v>
      </c>
      <c r="AA12" s="298"/>
      <c r="AB12" s="298"/>
      <c r="AC12" s="298"/>
      <c r="AD12" s="298"/>
      <c r="AE12" s="296">
        <f t="shared" si="0"/>
        <v>91412.75499999999</v>
      </c>
      <c r="AF12" s="296"/>
    </row>
    <row r="13" spans="2:33" s="157" customFormat="1" ht="15" customHeight="1" x14ac:dyDescent="0.25">
      <c r="B13" s="299"/>
      <c r="C13" s="300"/>
      <c r="D13" s="300"/>
      <c r="E13" s="300"/>
      <c r="F13" s="301"/>
      <c r="G13" s="302"/>
      <c r="H13" s="303"/>
      <c r="J13" s="298" t="s">
        <v>283</v>
      </c>
      <c r="K13" s="298"/>
      <c r="L13" s="298"/>
      <c r="M13" s="298"/>
      <c r="N13" s="298"/>
      <c r="O13" s="296">
        <f>+Rae!M181</f>
        <v>87224.8</v>
      </c>
      <c r="P13" s="296"/>
      <c r="Q13" s="158"/>
      <c r="R13" s="299"/>
      <c r="S13" s="300"/>
      <c r="T13" s="300"/>
      <c r="U13" s="300"/>
      <c r="V13" s="301"/>
      <c r="W13" s="306"/>
      <c r="X13" s="307"/>
      <c r="Z13" s="298" t="s">
        <v>283</v>
      </c>
      <c r="AA13" s="298"/>
      <c r="AB13" s="298"/>
      <c r="AC13" s="298"/>
      <c r="AD13" s="298"/>
      <c r="AE13" s="296">
        <f t="shared" si="0"/>
        <v>87224.8</v>
      </c>
      <c r="AF13" s="296"/>
    </row>
    <row r="14" spans="2:33" s="157" customFormat="1" ht="12.75" customHeight="1" x14ac:dyDescent="0.25">
      <c r="B14" s="299"/>
      <c r="C14" s="300"/>
      <c r="D14" s="300"/>
      <c r="E14" s="300"/>
      <c r="F14" s="301"/>
      <c r="G14" s="302"/>
      <c r="H14" s="303"/>
      <c r="J14" s="298" t="s">
        <v>284</v>
      </c>
      <c r="K14" s="298"/>
      <c r="L14" s="298"/>
      <c r="M14" s="298"/>
      <c r="N14" s="298"/>
      <c r="O14" s="296">
        <f>+Rae!M189</f>
        <v>231245.38</v>
      </c>
      <c r="P14" s="296"/>
      <c r="Q14" s="158"/>
      <c r="R14" s="298" t="s">
        <v>284</v>
      </c>
      <c r="S14" s="298"/>
      <c r="T14" s="298"/>
      <c r="U14" s="298"/>
      <c r="V14" s="298"/>
      <c r="W14" s="296">
        <f>+Vaskjala!M113</f>
        <v>4856.2300000000005</v>
      </c>
      <c r="X14" s="296"/>
      <c r="Z14" s="298" t="s">
        <v>284</v>
      </c>
      <c r="AA14" s="298"/>
      <c r="AB14" s="298"/>
      <c r="AC14" s="298"/>
      <c r="AD14" s="298"/>
      <c r="AE14" s="296">
        <f t="shared" si="0"/>
        <v>236101.61000000002</v>
      </c>
      <c r="AF14" s="296"/>
    </row>
    <row r="15" spans="2:33" s="157" customFormat="1" x14ac:dyDescent="0.25">
      <c r="B15"/>
      <c r="C15"/>
      <c r="D15"/>
      <c r="E15"/>
      <c r="F15"/>
      <c r="G15"/>
      <c r="H15"/>
      <c r="J15"/>
      <c r="K15"/>
      <c r="L15"/>
      <c r="M15"/>
      <c r="N15"/>
      <c r="O15"/>
      <c r="P15"/>
      <c r="Q15" s="158"/>
      <c r="R15"/>
      <c r="S15"/>
      <c r="T15"/>
      <c r="U15"/>
      <c r="V15"/>
      <c r="W15"/>
      <c r="X15"/>
      <c r="Z15" s="304" t="s">
        <v>416</v>
      </c>
      <c r="AA15" s="304"/>
      <c r="AB15" s="304"/>
      <c r="AC15" s="304"/>
      <c r="AD15" s="304"/>
      <c r="AE15" s="305">
        <f>Lepingumuudatused!M8</f>
        <v>27289.239999999998</v>
      </c>
      <c r="AF15" s="305"/>
      <c r="AG15"/>
    </row>
    <row r="16" spans="2:33" s="157" customFormat="1" x14ac:dyDescent="0.25">
      <c r="B16"/>
      <c r="C16"/>
      <c r="D16"/>
      <c r="E16"/>
      <c r="F16"/>
      <c r="G16"/>
      <c r="H16"/>
      <c r="J16" s="159"/>
      <c r="K16" s="160"/>
      <c r="L16" s="155"/>
      <c r="M16" s="155"/>
      <c r="N16" s="156"/>
      <c r="O16" s="161"/>
      <c r="P16" s="156"/>
      <c r="Q16" s="158"/>
      <c r="R16" s="159"/>
      <c r="S16" s="160"/>
      <c r="T16" s="155"/>
      <c r="U16" s="155"/>
      <c r="V16" s="156"/>
      <c r="W16" s="161"/>
      <c r="X16" s="156"/>
      <c r="Z16" s="159"/>
      <c r="AA16" s="160"/>
      <c r="AB16" s="155"/>
      <c r="AC16" s="155"/>
      <c r="AD16" s="156"/>
      <c r="AE16" s="161"/>
      <c r="AF16" s="156"/>
    </row>
    <row r="17" spans="2:32" s="157" customFormat="1" ht="15" customHeight="1" x14ac:dyDescent="0.25">
      <c r="B17"/>
      <c r="C17"/>
      <c r="D17"/>
      <c r="E17"/>
      <c r="F17"/>
      <c r="G17"/>
      <c r="H17"/>
      <c r="J17" s="159"/>
      <c r="K17" s="160"/>
      <c r="L17"/>
      <c r="M17"/>
      <c r="N17"/>
      <c r="O17"/>
      <c r="P17"/>
      <c r="Q17"/>
      <c r="R17"/>
      <c r="S17"/>
      <c r="T17"/>
      <c r="U17"/>
      <c r="V17"/>
      <c r="W17"/>
      <c r="X17"/>
      <c r="Z17" s="159"/>
      <c r="AA17" s="160"/>
      <c r="AB17" s="295" t="s">
        <v>285</v>
      </c>
      <c r="AC17" s="295"/>
      <c r="AD17" s="295"/>
      <c r="AE17" s="296">
        <f>SUM(AE6:AF16)</f>
        <v>7355006.3381000021</v>
      </c>
      <c r="AF17" s="296"/>
    </row>
    <row r="18" spans="2:32" s="157" customFormat="1" ht="15" customHeight="1" x14ac:dyDescent="0.25">
      <c r="J18" s="159"/>
      <c r="K18" s="160"/>
      <c r="L18"/>
      <c r="M18"/>
      <c r="N18"/>
      <c r="O18"/>
      <c r="P18"/>
      <c r="Q18"/>
      <c r="R18"/>
      <c r="S18"/>
      <c r="T18"/>
      <c r="U18"/>
      <c r="V18"/>
      <c r="W18"/>
      <c r="X18"/>
      <c r="Z18" s="159"/>
      <c r="AA18" s="160"/>
      <c r="AB18" s="295" t="s">
        <v>286</v>
      </c>
      <c r="AC18" s="295"/>
      <c r="AD18" s="295"/>
      <c r="AE18" s="296">
        <f>+AE17</f>
        <v>7355006.3381000021</v>
      </c>
      <c r="AF18" s="296"/>
    </row>
    <row r="19" spans="2:32" x14ac:dyDescent="0.25">
      <c r="AB19" s="297" t="s">
        <v>287</v>
      </c>
      <c r="AC19" s="297"/>
      <c r="AD19" s="297"/>
      <c r="AE19" s="296">
        <f>AE18*0.2</f>
        <v>1471001.2676200005</v>
      </c>
      <c r="AF19" s="296"/>
    </row>
    <row r="20" spans="2:32" x14ac:dyDescent="0.25">
      <c r="AB20" s="297" t="s">
        <v>288</v>
      </c>
      <c r="AC20" s="297"/>
      <c r="AD20" s="297"/>
      <c r="AE20" s="296">
        <f>AE18+AE19</f>
        <v>8826007.6057200022</v>
      </c>
      <c r="AF20" s="296"/>
    </row>
  </sheetData>
  <mergeCells count="86">
    <mergeCell ref="B4:F4"/>
    <mergeCell ref="J4:N4"/>
    <mergeCell ref="R4:V4"/>
    <mergeCell ref="Z4:AF4"/>
    <mergeCell ref="B6:F6"/>
    <mergeCell ref="G6:H6"/>
    <mergeCell ref="J6:N6"/>
    <mergeCell ref="O6:P6"/>
    <mergeCell ref="R6:V6"/>
    <mergeCell ref="W6:X6"/>
    <mergeCell ref="Z6:AD6"/>
    <mergeCell ref="AE6:AF6"/>
    <mergeCell ref="B7:F7"/>
    <mergeCell ref="G7:H7"/>
    <mergeCell ref="J7:N7"/>
    <mergeCell ref="O7:P7"/>
    <mergeCell ref="R7:V7"/>
    <mergeCell ref="W7:X7"/>
    <mergeCell ref="Z7:AD7"/>
    <mergeCell ref="AE7:AF7"/>
    <mergeCell ref="Z8:AD8"/>
    <mergeCell ref="AE8:AF8"/>
    <mergeCell ref="W9:X9"/>
    <mergeCell ref="Z9:AD9"/>
    <mergeCell ref="AE9:AF9"/>
    <mergeCell ref="B8:F8"/>
    <mergeCell ref="G8:H8"/>
    <mergeCell ref="J8:N8"/>
    <mergeCell ref="O8:P8"/>
    <mergeCell ref="R8:V8"/>
    <mergeCell ref="W8:X8"/>
    <mergeCell ref="B9:F9"/>
    <mergeCell ref="G9:H9"/>
    <mergeCell ref="J9:N9"/>
    <mergeCell ref="O9:P9"/>
    <mergeCell ref="R9:V9"/>
    <mergeCell ref="Z10:AD10"/>
    <mergeCell ref="AE10:AF10"/>
    <mergeCell ref="B11:F11"/>
    <mergeCell ref="G11:H11"/>
    <mergeCell ref="J11:N11"/>
    <mergeCell ref="O11:P11"/>
    <mergeCell ref="R11:V11"/>
    <mergeCell ref="W11:X11"/>
    <mergeCell ref="Z11:AD11"/>
    <mergeCell ref="AE11:AF11"/>
    <mergeCell ref="B10:F10"/>
    <mergeCell ref="G10:H10"/>
    <mergeCell ref="J10:N10"/>
    <mergeCell ref="O10:P10"/>
    <mergeCell ref="R10:V10"/>
    <mergeCell ref="W10:X10"/>
    <mergeCell ref="Z12:AD12"/>
    <mergeCell ref="AE12:AF12"/>
    <mergeCell ref="B13:F13"/>
    <mergeCell ref="G13:H13"/>
    <mergeCell ref="J13:N13"/>
    <mergeCell ref="O13:P13"/>
    <mergeCell ref="R13:V13"/>
    <mergeCell ref="W13:X13"/>
    <mergeCell ref="Z13:AD13"/>
    <mergeCell ref="AE13:AF13"/>
    <mergeCell ref="B12:F12"/>
    <mergeCell ref="G12:H12"/>
    <mergeCell ref="J12:N12"/>
    <mergeCell ref="O12:P12"/>
    <mergeCell ref="R12:V12"/>
    <mergeCell ref="W12:X12"/>
    <mergeCell ref="Z14:AD14"/>
    <mergeCell ref="AE14:AF14"/>
    <mergeCell ref="AB17:AD17"/>
    <mergeCell ref="AE17:AF17"/>
    <mergeCell ref="B14:F14"/>
    <mergeCell ref="G14:H14"/>
    <mergeCell ref="J14:N14"/>
    <mergeCell ref="O14:P14"/>
    <mergeCell ref="R14:V14"/>
    <mergeCell ref="W14:X14"/>
    <mergeCell ref="Z15:AD15"/>
    <mergeCell ref="AE15:AF15"/>
    <mergeCell ref="AB18:AD18"/>
    <mergeCell ref="AE18:AF18"/>
    <mergeCell ref="AB19:AD19"/>
    <mergeCell ref="AE19:AF19"/>
    <mergeCell ref="AB20:AD20"/>
    <mergeCell ref="AE20:AF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3e0fd4-8473-4080-ad2e-67b9929a4dca">
      <Terms xmlns="http://schemas.microsoft.com/office/infopath/2007/PartnerControls"/>
    </lcf76f155ced4ddcb4097134ff3c332f>
    <TaxCatchAll xmlns="b9666b98-1476-47ec-a25b-2672da84519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565B9869961248B9B4B874456EF588" ma:contentTypeVersion="19" ma:contentTypeDescription="Loo uus dokument" ma:contentTypeScope="" ma:versionID="816f39c85a09537c7fc439e931f5cb18">
  <xsd:schema xmlns:xsd="http://www.w3.org/2001/XMLSchema" xmlns:xs="http://www.w3.org/2001/XMLSchema" xmlns:p="http://schemas.microsoft.com/office/2006/metadata/properties" xmlns:ns2="743e0fd4-8473-4080-ad2e-67b9929a4dca" xmlns:ns3="b9666b98-1476-47ec-a25b-2672da84519a" targetNamespace="http://schemas.microsoft.com/office/2006/metadata/properties" ma:root="true" ma:fieldsID="b2e126e941f5bc2d8ce82e0f10ff56f9" ns2:_="" ns3:_="">
    <xsd:import namespace="743e0fd4-8473-4080-ad2e-67b9929a4dca"/>
    <xsd:import namespace="b9666b98-1476-47ec-a25b-2672da8451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e0fd4-8473-4080-ad2e-67b9929a4d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Pildisildid" ma:readOnly="false" ma:fieldId="{5cf76f15-5ced-4ddc-b409-7134ff3c332f}" ma:taxonomyMulti="true" ma:sspId="520f72e3-bab7-4d19-932f-38b6626b44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66b98-1476-47ec-a25b-2672da8451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633dbb6-c1e8-4d42-a186-167b1982875b}" ma:internalName="TaxCatchAll" ma:showField="CatchAllData" ma:web="b9666b98-1476-47ec-a25b-2672da8451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6F5209-0EBB-4AB2-A24B-C29B2102AD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FE53C3-BF2E-4A79-826C-15C2DF9601E6}">
  <ds:schemaRefs>
    <ds:schemaRef ds:uri="http://schemas.microsoft.com/office/2006/metadata/properties"/>
    <ds:schemaRef ds:uri="http://schemas.microsoft.com/office/infopath/2007/PartnerControls"/>
    <ds:schemaRef ds:uri="743e0fd4-8473-4080-ad2e-67b9929a4dca"/>
    <ds:schemaRef ds:uri="b9666b98-1476-47ec-a25b-2672da84519a"/>
  </ds:schemaRefs>
</ds:datastoreItem>
</file>

<file path=customXml/itemProps3.xml><?xml version="1.0" encoding="utf-8"?>
<ds:datastoreItem xmlns:ds="http://schemas.openxmlformats.org/officeDocument/2006/customXml" ds:itemID="{2E7D7B9B-9757-4984-93CD-D0F0D3EB44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e0fd4-8473-4080-ad2e-67b9929a4dca"/>
    <ds:schemaRef ds:uri="b9666b98-1476-47ec-a25b-2672da8451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5</vt:i4>
      </vt:variant>
    </vt:vector>
  </HeadingPairs>
  <TitlesOfParts>
    <vt:vector size="5" baseType="lpstr">
      <vt:lpstr>Üldised</vt:lpstr>
      <vt:lpstr>Rae</vt:lpstr>
      <vt:lpstr>Vaskjala</vt:lpstr>
      <vt:lpstr>Lepingumuudatused</vt:lpstr>
      <vt:lpstr>Kokkuvõte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</dc:creator>
  <cp:keywords/>
  <dc:description/>
  <cp:lastModifiedBy>Rainer Jõesaar</cp:lastModifiedBy>
  <cp:revision/>
  <dcterms:created xsi:type="dcterms:W3CDTF">2015-06-05T18:17:20Z</dcterms:created>
  <dcterms:modified xsi:type="dcterms:W3CDTF">2024-11-14T08:23:08Z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0x01010028565B9869961248B9B4B874456EF588</vt:lpwstr>
  </property>
  <property fmtid="{D5CDD505-2E9C-101B-9397-08002B2CF9AE}" pid="3" name="MediaServiceImageTags">
    <vt:lpwstr/>
  </property>
</Properties>
</file>